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asontauber\Desktop\"/>
    </mc:Choice>
  </mc:AlternateContent>
  <bookViews>
    <workbookView xWindow="0" yWindow="0" windowWidth="24000" windowHeight="9510" tabRatio="500" xr2:uid="{00000000-000D-0000-FFFF-FFFF00000000}"/>
  </bookViews>
  <sheets>
    <sheet name="Sheet1" sheetId="1" r:id="rId1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7" i="1" l="1"/>
  <c r="P20" i="1" l="1"/>
  <c r="P16" i="1" s="1"/>
  <c r="P8" i="1" s="1"/>
  <c r="P4" i="1" s="1"/>
  <c r="F8" i="1" s="1"/>
  <c r="N12" i="1"/>
  <c r="N8" i="1"/>
  <c r="N4" i="1"/>
  <c r="C10" i="1" l="1"/>
  <c r="D8" i="1"/>
  <c r="D13" i="1"/>
  <c r="E8" i="1"/>
  <c r="D5" i="1"/>
  <c r="G3" i="1"/>
  <c r="E12" i="1"/>
  <c r="C11" i="1"/>
  <c r="J21" i="1"/>
  <c r="J17" i="1"/>
  <c r="I21" i="1"/>
  <c r="I17" i="1"/>
  <c r="H21" i="1"/>
  <c r="H17" i="1"/>
  <c r="G21" i="1"/>
  <c r="G17" i="1"/>
  <c r="F21" i="1"/>
  <c r="F17" i="1"/>
  <c r="D21" i="1"/>
  <c r="D17" i="1"/>
  <c r="C21" i="1"/>
  <c r="C17" i="1"/>
  <c r="J13" i="1"/>
  <c r="I14" i="1"/>
  <c r="I10" i="1"/>
  <c r="H11" i="1"/>
  <c r="J8" i="1"/>
  <c r="H8" i="1"/>
  <c r="J20" i="1"/>
  <c r="J16" i="1"/>
  <c r="I20" i="1"/>
  <c r="I16" i="1"/>
  <c r="H20" i="1"/>
  <c r="H16" i="1"/>
  <c r="G20" i="1"/>
  <c r="G16" i="1"/>
  <c r="F20" i="1"/>
  <c r="F16" i="1"/>
  <c r="D20" i="1"/>
  <c r="D16" i="1"/>
  <c r="C20" i="1"/>
  <c r="C16" i="1"/>
  <c r="J12" i="1"/>
  <c r="I13" i="1"/>
  <c r="H14" i="1"/>
  <c r="H10" i="1"/>
  <c r="G11" i="1"/>
  <c r="J7" i="1"/>
  <c r="I7" i="1"/>
  <c r="H7" i="1"/>
  <c r="G7" i="1"/>
  <c r="F7" i="1"/>
  <c r="E7" i="1"/>
  <c r="D7" i="1"/>
  <c r="C14" i="1"/>
  <c r="E22" i="1"/>
  <c r="E18" i="1"/>
  <c r="F14" i="1"/>
  <c r="F10" i="1"/>
  <c r="E11" i="1"/>
  <c r="D12" i="1"/>
  <c r="J4" i="1"/>
  <c r="H4" i="1"/>
  <c r="F4" i="1"/>
  <c r="D4" i="1"/>
  <c r="C3" i="1"/>
  <c r="G5" i="1"/>
  <c r="D6" i="1"/>
  <c r="J22" i="1"/>
  <c r="J18" i="1"/>
  <c r="I22" i="1"/>
  <c r="I18" i="1"/>
  <c r="H22" i="1"/>
  <c r="H18" i="1"/>
  <c r="G22" i="1"/>
  <c r="G18" i="1"/>
  <c r="F22" i="1"/>
  <c r="F18" i="1"/>
  <c r="D22" i="1"/>
  <c r="D18" i="1"/>
  <c r="C22" i="1"/>
  <c r="C18" i="1"/>
  <c r="J14" i="1"/>
  <c r="J10" i="1"/>
  <c r="I11" i="1"/>
  <c r="H12" i="1"/>
  <c r="G13" i="1"/>
  <c r="J9" i="1"/>
  <c r="I9" i="1"/>
  <c r="H9" i="1"/>
  <c r="G9" i="1"/>
  <c r="F9" i="1"/>
  <c r="E9" i="1"/>
  <c r="D9" i="1"/>
  <c r="C8" i="1"/>
  <c r="C12" i="1"/>
  <c r="E20" i="1"/>
  <c r="E16" i="1"/>
  <c r="F12" i="1"/>
  <c r="E13" i="1"/>
  <c r="D14" i="1"/>
  <c r="D10" i="1"/>
  <c r="I4" i="1"/>
  <c r="G4" i="1"/>
  <c r="E4" i="1"/>
  <c r="C5" i="1"/>
  <c r="I5" i="1"/>
  <c r="E5" i="1"/>
  <c r="O12" i="1"/>
  <c r="O4" i="1"/>
  <c r="G12" i="1"/>
  <c r="I8" i="1"/>
  <c r="J19" i="1"/>
  <c r="J15" i="1"/>
  <c r="I19" i="1"/>
  <c r="I15" i="1"/>
  <c r="H19" i="1"/>
  <c r="H15" i="1"/>
  <c r="G19" i="1"/>
  <c r="G15" i="1"/>
  <c r="F19" i="1"/>
  <c r="F15" i="1"/>
  <c r="D19" i="1"/>
  <c r="D15" i="1"/>
  <c r="C19" i="1"/>
  <c r="C15" i="1"/>
  <c r="J11" i="1"/>
  <c r="I12" i="1"/>
  <c r="H13" i="1"/>
  <c r="G14" i="1"/>
  <c r="G10" i="1"/>
  <c r="J6" i="1"/>
  <c r="I6" i="1"/>
  <c r="H6" i="1"/>
  <c r="G6" i="1"/>
  <c r="F6" i="1"/>
  <c r="E6" i="1"/>
  <c r="C9" i="1"/>
  <c r="C13" i="1"/>
  <c r="E21" i="1"/>
  <c r="E17" i="1"/>
  <c r="F13" i="1"/>
  <c r="E14" i="1"/>
  <c r="E10" i="1"/>
  <c r="D11" i="1"/>
  <c r="J3" i="1"/>
  <c r="H3" i="1"/>
  <c r="F3" i="1"/>
  <c r="D3" i="1"/>
  <c r="J5" i="1"/>
  <c r="F5" i="1"/>
  <c r="C6" i="1"/>
  <c r="C4" i="1"/>
  <c r="E15" i="1"/>
  <c r="E3" i="1"/>
  <c r="E19" i="1"/>
  <c r="O8" i="1"/>
  <c r="H5" i="1"/>
  <c r="I3" i="1"/>
  <c r="F11" i="1"/>
  <c r="C7" i="1"/>
  <c r="G8" i="1"/>
</calcChain>
</file>

<file path=xl/sharedStrings.xml><?xml version="1.0" encoding="utf-8"?>
<sst xmlns="http://schemas.openxmlformats.org/spreadsheetml/2006/main" count="23" uniqueCount="20">
  <si>
    <t>Efficiency</t>
  </si>
  <si>
    <t>NCM Average Hours Per Tech Per Month (3 month rolling avg.)</t>
  </si>
  <si>
    <t>Weekly Average</t>
  </si>
  <si>
    <t>Average Weekly Hours Per Tech</t>
  </si>
  <si>
    <t>Number of Techs on Team</t>
  </si>
  <si>
    <t>Team Leader Weekly Compensation</t>
  </si>
  <si>
    <t>Team Leader Monthly Compensation</t>
  </si>
  <si>
    <t>NCM Average Hours per Tech Benchmark</t>
  </si>
  <si>
    <t>NCM Average Hours Motorwerks Goal</t>
  </si>
  <si>
    <t>Hourly rate of Team Leader</t>
  </si>
  <si>
    <t>Previous monthly bonus per tech on team</t>
  </si>
  <si>
    <t>Loss of income per week for Team Leader</t>
  </si>
  <si>
    <t>Decrease in Hours of Team Leader Per Week</t>
  </si>
  <si>
    <t>Cost of Team Leader Bonus Per Hour Booked at 100% Efficiency</t>
  </si>
  <si>
    <t>Cost of Team Leader Bonus Per Hour Booked at 100% efficiency</t>
  </si>
  <si>
    <t>Motorwerks Benchmark Bonus Rate</t>
  </si>
  <si>
    <t>NCM Benchmark Bonus Rate</t>
  </si>
  <si>
    <t>Total Gross Profit per Hour</t>
  </si>
  <si>
    <t>Monthly team hour increase needed to pay for bonus</t>
  </si>
  <si>
    <t>Achieved Bonus for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</si>
</sst>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8" fontId="0" fillId="0" borderId="0" xfId="0" applyNumberFormat="1"/>
    <xf numFmtId="8" fontId="0" fillId="4" borderId="1" xfId="0" applyNumberFormat="1" applyFill="1" applyBorder="1"/>
    <xf numFmtId="8" fontId="0" fillId="2" borderId="1" xfId="0" applyNumberFormat="1" applyFill="1" applyBorder="1"/>
    <xf numFmtId="8" fontId="0" fillId="3" borderId="1" xfId="0" applyNumberFormat="1" applyFill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6" fontId="0" fillId="0" borderId="1" xfId="0" applyNumberFormat="1" applyBorder="1" applyAlignment="1">
      <alignment horizontal="center" vertical="center"/>
    </xf>
    <xf numFmtId="9" fontId="0" fillId="0" borderId="1" xfId="0" applyNumberFormat="1" applyBorder="1"/>
    <xf numFmtId="8" fontId="0" fillId="0" borderId="1" xfId="0" applyNumberFormat="1" applyBorder="1"/>
    <xf numFmtId="6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8" fontId="0" fillId="0" borderId="1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6" fontId="0" fillId="0" borderId="7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workbookViewId="0">
      <selection activeCell="M8" sqref="M8"/>
    </sheetView>
  </sheetViews>
  <sheetFormatPr defaultColWidth="11" defaultRowHeight="15.75" x14ac:dyDescent="0.25"/>
  <cols>
    <col min="1" max="1" width="5" customWidth="1"/>
    <col min="2" max="2" width="5.375" customWidth="1"/>
    <col min="3" max="3" width="12" bestFit="1" customWidth="1"/>
    <col min="13" max="13" width="23.125" customWidth="1"/>
    <col min="14" max="14" width="23.625" customWidth="1"/>
    <col min="15" max="15" width="22.875" customWidth="1"/>
    <col min="16" max="16" width="21.125" customWidth="1"/>
  </cols>
  <sheetData>
    <row r="1" spans="1:16" ht="1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M1" s="24" t="s">
        <v>1</v>
      </c>
      <c r="N1" s="5"/>
      <c r="O1" s="24" t="s">
        <v>13</v>
      </c>
    </row>
    <row r="2" spans="1:16" x14ac:dyDescent="0.25">
      <c r="A2" s="26" t="s">
        <v>3</v>
      </c>
      <c r="C2">
        <v>90</v>
      </c>
      <c r="D2">
        <v>95</v>
      </c>
      <c r="E2">
        <v>100</v>
      </c>
      <c r="F2">
        <v>105</v>
      </c>
      <c r="G2">
        <v>110</v>
      </c>
      <c r="H2">
        <v>115</v>
      </c>
      <c r="I2">
        <v>120</v>
      </c>
      <c r="J2">
        <v>125</v>
      </c>
      <c r="M2" s="24"/>
      <c r="N2" s="6"/>
      <c r="O2" s="24"/>
      <c r="P2" s="24" t="s">
        <v>6</v>
      </c>
    </row>
    <row r="3" spans="1:16" x14ac:dyDescent="0.25">
      <c r="A3" s="26"/>
      <c r="B3">
        <v>30</v>
      </c>
      <c r="C3" s="3">
        <f>P4*C2/100</f>
        <v>3315</v>
      </c>
      <c r="D3" s="3">
        <f>P4*D2/100</f>
        <v>3499.166666666667</v>
      </c>
      <c r="E3" s="3">
        <f>P4*E2/100</f>
        <v>3683.3333333333339</v>
      </c>
      <c r="F3" s="3">
        <f>P4*F2/100</f>
        <v>3867.5</v>
      </c>
      <c r="G3" s="3">
        <f>P4*G2/100</f>
        <v>4051.666666666667</v>
      </c>
      <c r="H3" s="3">
        <f>P4*H2/100</f>
        <v>4235.8333333333339</v>
      </c>
      <c r="I3" s="3">
        <f>P4*I2/100</f>
        <v>4420</v>
      </c>
      <c r="J3" s="3">
        <f>P4*J2/100</f>
        <v>4604.166666666667</v>
      </c>
      <c r="M3" s="24"/>
      <c r="N3" s="20" t="s">
        <v>2</v>
      </c>
      <c r="O3" s="24"/>
      <c r="P3" s="24"/>
    </row>
    <row r="4" spans="1:16" x14ac:dyDescent="0.25">
      <c r="A4" s="26"/>
      <c r="B4">
        <v>31</v>
      </c>
      <c r="C4" s="3">
        <f>P4*C2/100</f>
        <v>3315</v>
      </c>
      <c r="D4" s="3">
        <f>P4*D2/100</f>
        <v>3499.166666666667</v>
      </c>
      <c r="E4" s="3">
        <f>P4*E2/100</f>
        <v>3683.3333333333339</v>
      </c>
      <c r="F4" s="3">
        <f>P4*F2/100</f>
        <v>3867.5</v>
      </c>
      <c r="G4" s="3">
        <f>P4*G2/100</f>
        <v>4051.666666666667</v>
      </c>
      <c r="H4" s="3">
        <f>P4*H2/100</f>
        <v>4235.8333333333339</v>
      </c>
      <c r="I4" s="3">
        <f>P4*I2/100</f>
        <v>4420</v>
      </c>
      <c r="J4" s="3">
        <f>P4*J2/100</f>
        <v>4604.166666666667</v>
      </c>
      <c r="M4" s="15">
        <v>139</v>
      </c>
      <c r="N4" s="21">
        <f>M4*12/52</f>
        <v>32.07692307692308</v>
      </c>
      <c r="O4" s="18">
        <f>P4/(M4*P12)</f>
        <v>3.3123501199040768</v>
      </c>
      <c r="P4" s="12">
        <f>P8*52/12</f>
        <v>3683.3333333333335</v>
      </c>
    </row>
    <row r="5" spans="1:16" x14ac:dyDescent="0.25">
      <c r="A5" s="26"/>
      <c r="B5">
        <v>32</v>
      </c>
      <c r="C5" s="3">
        <f>P4*C2/100</f>
        <v>3315</v>
      </c>
      <c r="D5" s="3">
        <f>P4*D2/100</f>
        <v>3499.166666666667</v>
      </c>
      <c r="E5" s="3">
        <f>P4*E2/100</f>
        <v>3683.3333333333339</v>
      </c>
      <c r="F5" s="3">
        <f>P4*F2/100</f>
        <v>3867.5</v>
      </c>
      <c r="G5" s="3">
        <f>P4*G2/100</f>
        <v>4051.666666666667</v>
      </c>
      <c r="H5" s="3">
        <f>P4*H2/100</f>
        <v>4235.8333333333339</v>
      </c>
      <c r="I5" s="3">
        <f>P4*I2/100</f>
        <v>4420</v>
      </c>
      <c r="J5" s="3">
        <f>P4*J2/100</f>
        <v>4604.166666666667</v>
      </c>
      <c r="M5" s="7"/>
      <c r="N5" s="19"/>
      <c r="O5" s="24" t="s">
        <v>13</v>
      </c>
    </row>
    <row r="6" spans="1:16" ht="15" customHeight="1" x14ac:dyDescent="0.25">
      <c r="A6" s="26"/>
      <c r="B6">
        <v>33</v>
      </c>
      <c r="C6" s="3">
        <f>P4*C2/100</f>
        <v>3315</v>
      </c>
      <c r="D6" s="3">
        <f>P4*D2/100</f>
        <v>3499.166666666667</v>
      </c>
      <c r="E6" s="3">
        <f>P4*E2/100</f>
        <v>3683.3333333333339</v>
      </c>
      <c r="F6" s="3">
        <f>P4*F2/100</f>
        <v>3867.5</v>
      </c>
      <c r="G6" s="3">
        <f>P4*G2/100</f>
        <v>4051.666666666667</v>
      </c>
      <c r="H6" s="3">
        <f>P4*H2/100</f>
        <v>4235.8333333333339</v>
      </c>
      <c r="I6" s="3">
        <f>P4*I2/100</f>
        <v>4420</v>
      </c>
      <c r="J6" s="3">
        <f>P4*J2/100</f>
        <v>4604.166666666667</v>
      </c>
      <c r="M6" s="24" t="s">
        <v>7</v>
      </c>
      <c r="N6" s="6"/>
      <c r="O6" s="24"/>
      <c r="P6" s="24" t="s">
        <v>5</v>
      </c>
    </row>
    <row r="7" spans="1:16" x14ac:dyDescent="0.25">
      <c r="A7" s="26"/>
      <c r="B7">
        <v>34</v>
      </c>
      <c r="C7" s="3">
        <f>P4*C2/100</f>
        <v>3315</v>
      </c>
      <c r="D7" s="3">
        <f>P4*D2/100</f>
        <v>3499.166666666667</v>
      </c>
      <c r="E7" s="3">
        <f>P4*E2/100</f>
        <v>3683.3333333333339</v>
      </c>
      <c r="F7" s="3">
        <f>P4*F2/100</f>
        <v>3867.5</v>
      </c>
      <c r="G7" s="3">
        <f>P4*G2/100</f>
        <v>4051.666666666667</v>
      </c>
      <c r="H7" s="3">
        <f>P4*H2/100</f>
        <v>4235.8333333333339</v>
      </c>
      <c r="I7" s="3">
        <f>P4*I2/100</f>
        <v>4420</v>
      </c>
      <c r="J7" s="3">
        <f>P4*J2/100</f>
        <v>4604.166666666667</v>
      </c>
      <c r="M7" s="24"/>
      <c r="N7" s="20" t="s">
        <v>2</v>
      </c>
      <c r="O7" s="24"/>
      <c r="P7" s="24"/>
    </row>
    <row r="8" spans="1:16" x14ac:dyDescent="0.25">
      <c r="A8" s="26"/>
      <c r="B8">
        <v>35</v>
      </c>
      <c r="C8" s="3">
        <f>P4*C2/100</f>
        <v>3315</v>
      </c>
      <c r="D8" s="3">
        <f>P4*D2/100</f>
        <v>3499.166666666667</v>
      </c>
      <c r="E8" s="3">
        <f>P4*E2/100</f>
        <v>3683.3333333333339</v>
      </c>
      <c r="F8" s="3">
        <f>P4*F2/100</f>
        <v>3867.5</v>
      </c>
      <c r="G8" s="3">
        <f>P4*G2/100</f>
        <v>4051.666666666667</v>
      </c>
      <c r="H8" s="3">
        <f>P4*H2/100</f>
        <v>4235.8333333333339</v>
      </c>
      <c r="I8" s="3">
        <f>P4*I2/100</f>
        <v>4420</v>
      </c>
      <c r="J8" s="3">
        <f>P4*J2/100</f>
        <v>4604.166666666667</v>
      </c>
      <c r="M8" s="8">
        <v>163</v>
      </c>
      <c r="N8" s="21">
        <f>M8*12/52</f>
        <v>37.615384615384613</v>
      </c>
      <c r="O8" s="18">
        <f>P4/(M8*P12)</f>
        <v>2.824642126789366</v>
      </c>
      <c r="P8" s="13">
        <f>P16</f>
        <v>850</v>
      </c>
    </row>
    <row r="9" spans="1:16" ht="15" customHeight="1" thickBot="1" x14ac:dyDescent="0.3">
      <c r="A9" s="26"/>
      <c r="B9">
        <v>36</v>
      </c>
      <c r="C9" s="3">
        <f>P4*C2/100</f>
        <v>3315</v>
      </c>
      <c r="D9" s="3">
        <f>P4*D2/100</f>
        <v>3499.166666666667</v>
      </c>
      <c r="E9" s="3">
        <f>P4*E2/100</f>
        <v>3683.3333333333339</v>
      </c>
      <c r="F9" s="3">
        <f>P4*F2/100</f>
        <v>3867.5</v>
      </c>
      <c r="G9" s="3">
        <f>P4*G2/100</f>
        <v>4051.666666666667</v>
      </c>
      <c r="H9" s="3">
        <f>P4*H2/100</f>
        <v>4235.8333333333339</v>
      </c>
      <c r="I9" s="3">
        <f>P4*I2/100</f>
        <v>4420</v>
      </c>
      <c r="J9" s="3">
        <f>P4*J2/100</f>
        <v>4604.166666666667</v>
      </c>
      <c r="M9" s="7"/>
      <c r="N9" s="6"/>
      <c r="O9" s="24" t="s">
        <v>14</v>
      </c>
    </row>
    <row r="10" spans="1:16" x14ac:dyDescent="0.25">
      <c r="A10" s="26"/>
      <c r="B10">
        <v>37</v>
      </c>
      <c r="C10" s="2">
        <f>P4*C2/100*M23</f>
        <v>3646.5000000000005</v>
      </c>
      <c r="D10" s="2">
        <f>P4*D2/100*M23</f>
        <v>3849.0833333333339</v>
      </c>
      <c r="E10" s="2">
        <f>P4*E2/100*M23</f>
        <v>4051.6666666666679</v>
      </c>
      <c r="F10" s="2">
        <f>P4*F2/100*M23</f>
        <v>4254.25</v>
      </c>
      <c r="G10" s="2">
        <f>P4*G2/100*M23</f>
        <v>4456.8333333333339</v>
      </c>
      <c r="H10" s="2">
        <f>P4*H2/100*M23</f>
        <v>4659.4166666666679</v>
      </c>
      <c r="I10" s="2">
        <f>P4*I2/100*M23</f>
        <v>4862</v>
      </c>
      <c r="J10" s="2">
        <f>P4*J2/100*M23</f>
        <v>5064.5833333333339</v>
      </c>
      <c r="M10" s="27" t="s">
        <v>8</v>
      </c>
      <c r="N10" s="6"/>
      <c r="O10" s="24"/>
      <c r="P10" s="29" t="s">
        <v>4</v>
      </c>
    </row>
    <row r="11" spans="1:16" ht="15" customHeight="1" x14ac:dyDescent="0.25">
      <c r="A11" s="26"/>
      <c r="B11">
        <v>38</v>
      </c>
      <c r="C11" s="2">
        <f>P4*C2/100*M23</f>
        <v>3646.5000000000005</v>
      </c>
      <c r="D11" s="2">
        <f>P4*D2/100*M23</f>
        <v>3849.0833333333339</v>
      </c>
      <c r="E11" s="2">
        <f>P4*E2/100*M23</f>
        <v>4051.6666666666679</v>
      </c>
      <c r="F11" s="2">
        <f>P4*F2/100*M23</f>
        <v>4254.25</v>
      </c>
      <c r="G11" s="2">
        <f>P4*G2/100*M23</f>
        <v>4456.8333333333339</v>
      </c>
      <c r="H11" s="2">
        <f>P4*H2/100*M23</f>
        <v>4659.4166666666679</v>
      </c>
      <c r="I11" s="2">
        <f>P4*I2/100*M23</f>
        <v>4862</v>
      </c>
      <c r="J11" s="2">
        <f>P4*J2/100*M23</f>
        <v>5064.5833333333339</v>
      </c>
      <c r="M11" s="28"/>
      <c r="N11" s="16" t="s">
        <v>2</v>
      </c>
      <c r="O11" s="24"/>
      <c r="P11" s="29"/>
    </row>
    <row r="12" spans="1:16" ht="16.5" thickBot="1" x14ac:dyDescent="0.3">
      <c r="A12" s="26"/>
      <c r="B12">
        <v>39</v>
      </c>
      <c r="C12" s="2">
        <f>P4*C2/100*M23</f>
        <v>3646.5000000000005</v>
      </c>
      <c r="D12" s="2">
        <f>P4*D2/100*M23</f>
        <v>3849.0833333333339</v>
      </c>
      <c r="E12" s="2">
        <f>P4*E2/100*M23</f>
        <v>4051.6666666666679</v>
      </c>
      <c r="F12" s="2">
        <f>P4*F2/100*M23</f>
        <v>4254.25</v>
      </c>
      <c r="G12" s="2">
        <f>P4*G2/100*M23</f>
        <v>4456.8333333333339</v>
      </c>
      <c r="H12" s="2">
        <f>P4*H2/100*M23</f>
        <v>4659.4166666666679</v>
      </c>
      <c r="I12" s="2">
        <f>P4*I2/100*M23</f>
        <v>4862</v>
      </c>
      <c r="J12" s="2">
        <f>P4*J2/100*M23</f>
        <v>5064.5833333333339</v>
      </c>
      <c r="M12" s="14">
        <v>182</v>
      </c>
      <c r="N12" s="17">
        <f>M12*12/52</f>
        <v>42</v>
      </c>
      <c r="O12" s="18">
        <f>P4/(M12*P12)</f>
        <v>2.5297619047619047</v>
      </c>
      <c r="P12" s="8">
        <v>8</v>
      </c>
    </row>
    <row r="13" spans="1:16" x14ac:dyDescent="0.25">
      <c r="A13" s="26"/>
      <c r="B13">
        <v>40</v>
      </c>
      <c r="C13" s="2">
        <f>P4*C2/100*M23</f>
        <v>3646.5000000000005</v>
      </c>
      <c r="D13" s="2">
        <f>P4*D2/100*M23</f>
        <v>3849.0833333333339</v>
      </c>
      <c r="E13" s="2">
        <f>P4*E2/100*M23</f>
        <v>4051.6666666666679</v>
      </c>
      <c r="F13" s="2">
        <f>P4*F2/100*M23</f>
        <v>4254.25</v>
      </c>
      <c r="G13" s="2">
        <f>P4*G2/100*M23</f>
        <v>4456.8333333333339</v>
      </c>
      <c r="H13" s="2">
        <f>P4*H2/100*M23</f>
        <v>4659.4166666666679</v>
      </c>
      <c r="I13" s="2">
        <f>P4*I2/100*M23</f>
        <v>4862</v>
      </c>
      <c r="J13" s="2">
        <f>P4*J2/100*M23</f>
        <v>5064.5833333333339</v>
      </c>
    </row>
    <row r="14" spans="1:16" x14ac:dyDescent="0.25">
      <c r="A14" s="26"/>
      <c r="B14">
        <v>41</v>
      </c>
      <c r="C14" s="2">
        <f>P4*C2/100*M23</f>
        <v>3646.5000000000005</v>
      </c>
      <c r="D14" s="2">
        <f>P4*D2/100*M23</f>
        <v>3849.0833333333339</v>
      </c>
      <c r="E14" s="2">
        <f>P4*E2/100*M23</f>
        <v>4051.6666666666679</v>
      </c>
      <c r="F14" s="2">
        <f>P4*F2/100*M23</f>
        <v>4254.25</v>
      </c>
      <c r="G14" s="2">
        <f>P4*G2/100*M23</f>
        <v>4456.8333333333339</v>
      </c>
      <c r="H14" s="2">
        <f>P4*H2/100*M23</f>
        <v>4659.4166666666679</v>
      </c>
      <c r="I14" s="2">
        <f>P4*I2/100*M23</f>
        <v>4862</v>
      </c>
      <c r="J14" s="2">
        <f>P4*J2/100*M23</f>
        <v>5064.5833333333339</v>
      </c>
      <c r="P14" s="24" t="s">
        <v>11</v>
      </c>
    </row>
    <row r="15" spans="1:16" x14ac:dyDescent="0.25">
      <c r="A15" s="26"/>
      <c r="B15">
        <v>42</v>
      </c>
      <c r="C15" s="4">
        <f>P4*C2/100*N23</f>
        <v>3978</v>
      </c>
      <c r="D15" s="4">
        <f>P4*D2/100*N23</f>
        <v>4199</v>
      </c>
      <c r="E15" s="4">
        <f>P4*E2/100*N23</f>
        <v>4420.0000000000009</v>
      </c>
      <c r="F15" s="4">
        <f>P4*F2/100*N23</f>
        <v>4641</v>
      </c>
      <c r="G15" s="4">
        <f>P4*G2/100*N23</f>
        <v>4862</v>
      </c>
      <c r="H15" s="4">
        <f>P4*H2/100*N23</f>
        <v>5083.0000000000009</v>
      </c>
      <c r="I15" s="4">
        <f>P4*I2/100*N23</f>
        <v>5304</v>
      </c>
      <c r="J15" s="4">
        <f>P4*J2/100*N23</f>
        <v>5525</v>
      </c>
      <c r="M15" s="23" t="s">
        <v>18</v>
      </c>
      <c r="N15" s="24" t="s">
        <v>19</v>
      </c>
      <c r="O15" s="19" t="s">
        <v>9</v>
      </c>
      <c r="P15" s="24"/>
    </row>
    <row r="16" spans="1:16" x14ac:dyDescent="0.25">
      <c r="A16" s="26"/>
      <c r="B16">
        <v>43</v>
      </c>
      <c r="C16" s="4">
        <f>P4*C2/100*N23</f>
        <v>3978</v>
      </c>
      <c r="D16" s="4">
        <f>P4*D2/100*N23</f>
        <v>4199</v>
      </c>
      <c r="E16" s="4">
        <f>P4*E2/100*N23</f>
        <v>4420.0000000000009</v>
      </c>
      <c r="F16" s="4">
        <f>P4*F2/100*N23</f>
        <v>4641</v>
      </c>
      <c r="G16" s="4">
        <f>P4*G2/100*N23</f>
        <v>4862</v>
      </c>
      <c r="H16" s="4">
        <f>P4*H2/100*N23</f>
        <v>5083.0000000000009</v>
      </c>
      <c r="I16" s="4">
        <f>P4*I2/100*N23</f>
        <v>5304</v>
      </c>
      <c r="J16" s="4">
        <f>P4*J2/100*N23</f>
        <v>5525</v>
      </c>
      <c r="M16" s="23"/>
      <c r="N16" s="24"/>
      <c r="O16" s="22">
        <v>30</v>
      </c>
      <c r="P16" s="13">
        <f>O16*O20+(P20/4)</f>
        <v>850</v>
      </c>
    </row>
    <row r="17" spans="1:16" x14ac:dyDescent="0.25">
      <c r="A17" s="26"/>
      <c r="B17">
        <v>44</v>
      </c>
      <c r="C17" s="4">
        <f>P4*C2/100*N23</f>
        <v>3978</v>
      </c>
      <c r="D17" s="4">
        <f>P4*D2/100*N23</f>
        <v>4199</v>
      </c>
      <c r="E17" s="4">
        <f>P4*E2/100*N23</f>
        <v>4420.0000000000009</v>
      </c>
      <c r="F17" s="4">
        <f>P4*F2/100*N23</f>
        <v>4641</v>
      </c>
      <c r="G17" s="4">
        <f>P4*G2/100*N23</f>
        <v>4862</v>
      </c>
      <c r="H17" s="4">
        <f>P4*H2/100*N23</f>
        <v>5083.0000000000009</v>
      </c>
      <c r="I17" s="4">
        <f>P4*I2/100*N23</f>
        <v>5304</v>
      </c>
      <c r="J17" s="4">
        <f>P4*J2/100*N23</f>
        <v>5525</v>
      </c>
      <c r="M17" s="9">
        <f>N17/M19</f>
        <v>37.090909090909093</v>
      </c>
      <c r="N17" s="12">
        <v>5304</v>
      </c>
    </row>
    <row r="18" spans="1:16" x14ac:dyDescent="0.25">
      <c r="A18" s="26"/>
      <c r="B18">
        <v>45</v>
      </c>
      <c r="C18" s="4">
        <f>P4*C2/100*N23</f>
        <v>3978</v>
      </c>
      <c r="D18" s="4">
        <f>P4*D2/100*N23</f>
        <v>4199</v>
      </c>
      <c r="E18" s="4">
        <f>P4*E2/100*N23</f>
        <v>4420.0000000000009</v>
      </c>
      <c r="F18" s="4">
        <f>P4*F2/100*N23</f>
        <v>4641</v>
      </c>
      <c r="G18" s="4">
        <f>P4*G2/100*N23</f>
        <v>4862</v>
      </c>
      <c r="H18" s="4">
        <f>P4*H2/100*N23</f>
        <v>5083.0000000000009</v>
      </c>
      <c r="I18" s="4">
        <f>P4*I2/100*N23</f>
        <v>5304</v>
      </c>
      <c r="J18" s="4">
        <f>P4*J2/100*N23</f>
        <v>5525</v>
      </c>
      <c r="M18" s="9" t="s">
        <v>17</v>
      </c>
      <c r="O18" s="24" t="s">
        <v>12</v>
      </c>
      <c r="P18" s="24" t="s">
        <v>10</v>
      </c>
    </row>
    <row r="19" spans="1:16" x14ac:dyDescent="0.25">
      <c r="A19" s="26"/>
      <c r="B19">
        <v>46</v>
      </c>
      <c r="C19" s="4">
        <f>P4*C2/100*N23</f>
        <v>3978</v>
      </c>
      <c r="D19" s="4">
        <f>P4*D2/100*N23</f>
        <v>4199</v>
      </c>
      <c r="E19" s="4">
        <f>P4*E2/100*N23</f>
        <v>4420.0000000000009</v>
      </c>
      <c r="F19" s="4">
        <f>P4*F2/100*N23</f>
        <v>4641</v>
      </c>
      <c r="G19" s="4">
        <f>P4*G2/100*N23</f>
        <v>4862</v>
      </c>
      <c r="H19" s="4">
        <f>P4*H2/100*N23</f>
        <v>5083.0000000000009</v>
      </c>
      <c r="I19" s="4">
        <f>P4*I2/100*N23</f>
        <v>5304</v>
      </c>
      <c r="J19" s="4">
        <f>P4*J2/100*N23</f>
        <v>5525</v>
      </c>
      <c r="M19" s="10">
        <v>143</v>
      </c>
      <c r="O19" s="24"/>
      <c r="P19" s="24"/>
    </row>
    <row r="20" spans="1:16" x14ac:dyDescent="0.25">
      <c r="A20" s="26"/>
      <c r="B20">
        <v>47</v>
      </c>
      <c r="C20" s="4">
        <f>P4*C2/100*N23</f>
        <v>3978</v>
      </c>
      <c r="D20" s="4">
        <f>P4*D2/100*N23</f>
        <v>4199</v>
      </c>
      <c r="E20" s="4">
        <f>P4*E2/100*N23</f>
        <v>4420.0000000000009</v>
      </c>
      <c r="F20" s="4">
        <f>P4*F2/100*N23</f>
        <v>4641</v>
      </c>
      <c r="G20" s="4">
        <f>P4*G2/100*N23</f>
        <v>4862</v>
      </c>
      <c r="H20" s="4">
        <f>P4*H2/100*N23</f>
        <v>5083.0000000000009</v>
      </c>
      <c r="I20" s="4">
        <f>P4*I2/100*N23</f>
        <v>5304</v>
      </c>
      <c r="J20" s="4">
        <f>P4*J2/100*N23</f>
        <v>5525</v>
      </c>
      <c r="O20" s="8">
        <v>20</v>
      </c>
      <c r="P20" s="13">
        <f>125*P12</f>
        <v>1000</v>
      </c>
    </row>
    <row r="21" spans="1:16" x14ac:dyDescent="0.25">
      <c r="A21" s="26"/>
      <c r="B21">
        <v>48</v>
      </c>
      <c r="C21" s="4">
        <f>P4*C2/100*N23</f>
        <v>3978</v>
      </c>
      <c r="D21" s="4">
        <f>P4*D2/100*N23</f>
        <v>4199</v>
      </c>
      <c r="E21" s="4">
        <f>P4*E2/100*N23</f>
        <v>4420.0000000000009</v>
      </c>
      <c r="F21" s="4">
        <f>P4*F2/100*N23</f>
        <v>4641</v>
      </c>
      <c r="G21" s="4">
        <f>P4*G2/100*N23</f>
        <v>4862</v>
      </c>
      <c r="H21" s="4">
        <f>P4*H2/100*N23</f>
        <v>5083.0000000000009</v>
      </c>
      <c r="I21" s="4">
        <f>P4*I2/100*N23</f>
        <v>5304</v>
      </c>
      <c r="J21" s="4">
        <f>P4*J2/100*N23</f>
        <v>5525</v>
      </c>
      <c r="M21" s="24" t="s">
        <v>16</v>
      </c>
      <c r="N21" s="24" t="s">
        <v>15</v>
      </c>
    </row>
    <row r="22" spans="1:16" x14ac:dyDescent="0.25">
      <c r="A22" s="26"/>
      <c r="B22">
        <v>49</v>
      </c>
      <c r="C22" s="4">
        <f>P4*C2/100*N23</f>
        <v>3978</v>
      </c>
      <c r="D22" s="4">
        <f>P4*D2/100*N23</f>
        <v>4199</v>
      </c>
      <c r="E22" s="4">
        <f>P4*E2/100*N23</f>
        <v>4420.0000000000009</v>
      </c>
      <c r="F22" s="4">
        <f>P4*F2/100*N23</f>
        <v>4641</v>
      </c>
      <c r="G22" s="4">
        <f>P4*G2/100*N23</f>
        <v>4862</v>
      </c>
      <c r="H22" s="4">
        <f>P4*H2/100*N23</f>
        <v>5083.0000000000009</v>
      </c>
      <c r="I22" s="4">
        <f>P4*I2/100*N23</f>
        <v>5304</v>
      </c>
      <c r="J22" s="4">
        <f>P4*J2/100*N23</f>
        <v>5525</v>
      </c>
      <c r="M22" s="24"/>
      <c r="N22" s="24"/>
    </row>
    <row r="23" spans="1:16" x14ac:dyDescent="0.25">
      <c r="D23" s="1"/>
      <c r="M23" s="11">
        <v>1.1000000000000001</v>
      </c>
      <c r="N23" s="11">
        <v>1.2</v>
      </c>
    </row>
  </sheetData>
  <mergeCells count="18">
    <mergeCell ref="O1:O3"/>
    <mergeCell ref="P2:P3"/>
    <mergeCell ref="O5:O7"/>
    <mergeCell ref="O9:O11"/>
    <mergeCell ref="P6:P7"/>
    <mergeCell ref="P10:P11"/>
    <mergeCell ref="O18:O19"/>
    <mergeCell ref="P14:P15"/>
    <mergeCell ref="P18:P19"/>
    <mergeCell ref="M15:M16"/>
    <mergeCell ref="N15:N16"/>
    <mergeCell ref="A1:K1"/>
    <mergeCell ref="A2:A22"/>
    <mergeCell ref="M1:M3"/>
    <mergeCell ref="M21:M22"/>
    <mergeCell ref="N21:N22"/>
    <mergeCell ref="M6:M7"/>
    <mergeCell ref="M10:M11"/>
  </mergeCells>
  <pageMargins left="0.75" right="0.75" top="1" bottom="1" header="0.5" footer="0.5"/>
  <pageSetup orientation="landscape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Popp</dc:creator>
  <cp:lastModifiedBy>Jason Tauber</cp:lastModifiedBy>
  <cp:lastPrinted>2017-06-21T15:15:00Z</cp:lastPrinted>
  <dcterms:created xsi:type="dcterms:W3CDTF">2017-06-10T00:46:08Z</dcterms:created>
  <dcterms:modified xsi:type="dcterms:W3CDTF">2017-10-10T11:25:04Z</dcterms:modified>
</cp:coreProperties>
</file>