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hourcle\Desktop\Fitzgerald\"/>
    </mc:Choice>
  </mc:AlternateContent>
  <bookViews>
    <workbookView xWindow="0" yWindow="0" windowWidth="19200" windowHeight="8196" activeTab="1"/>
  </bookViews>
  <sheets>
    <sheet name="RO Survey" sheetId="7" r:id="rId1"/>
    <sheet name="Competitive Pricing Summary" sheetId="2" r:id="rId2"/>
    <sheet name="Rear axle brakes" sheetId="1" r:id="rId3"/>
    <sheet name="Competitive Pricing Grid" sheetId="6" state="hidden" r:id="rId4"/>
    <sheet name="ELR Builder" sheetId="5" state="hidden" r:id="rId5"/>
    <sheet name="Sheet1" sheetId="8" r:id="rId6"/>
  </sheets>
  <externalReferences>
    <externalReference r:id="rId7"/>
    <externalReference r:id="rId8"/>
    <externalReference r:id="rId9"/>
  </externalReferences>
  <definedNames>
    <definedName name="_xlnm.Print_Area" localSheetId="1">'Competitive Pricing Summary'!$C$2:$O$25</definedName>
  </definedNames>
  <calcPr calcId="171027"/>
</workbook>
</file>

<file path=xl/calcChain.xml><?xml version="1.0" encoding="utf-8"?>
<calcChain xmlns="http://schemas.openxmlformats.org/spreadsheetml/2006/main">
  <c r="AB57" i="7" l="1"/>
  <c r="AA57" i="7"/>
  <c r="Z57" i="7"/>
  <c r="Y57" i="7"/>
  <c r="W7" i="7"/>
  <c r="V57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57" i="7"/>
  <c r="U57" i="7"/>
  <c r="M57" i="7"/>
  <c r="L57" i="7"/>
  <c r="K57" i="7"/>
  <c r="J57" i="7"/>
  <c r="I57" i="7"/>
  <c r="H57" i="7"/>
  <c r="G57" i="7"/>
  <c r="F57" i="7"/>
  <c r="D57" i="7"/>
  <c r="C57" i="7"/>
  <c r="B57" i="7"/>
  <c r="U56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U55" i="7"/>
  <c r="U54" i="7"/>
  <c r="U53" i="7"/>
  <c r="U52" i="7"/>
  <c r="U51" i="7"/>
  <c r="U50" i="7"/>
  <c r="AM49" i="7"/>
  <c r="U49" i="7"/>
  <c r="AM48" i="7"/>
  <c r="U48" i="7"/>
  <c r="U47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AU46" i="7"/>
  <c r="AM46" i="7"/>
  <c r="AG46" i="7"/>
  <c r="AU45" i="7"/>
  <c r="AM45" i="7"/>
  <c r="AG45" i="7"/>
  <c r="AM34" i="7"/>
  <c r="AM35" i="7"/>
  <c r="AM36" i="7"/>
  <c r="AM37" i="7"/>
  <c r="AM38" i="7"/>
  <c r="AM39" i="7"/>
  <c r="AM40" i="7"/>
  <c r="AM41" i="7"/>
  <c r="AM42" i="7"/>
  <c r="AO34" i="7"/>
  <c r="AO41" i="7"/>
  <c r="AO40" i="7"/>
  <c r="AG35" i="7"/>
  <c r="AG36" i="7"/>
  <c r="AG37" i="7"/>
  <c r="AG38" i="7"/>
  <c r="AG39" i="7"/>
  <c r="AG40" i="7"/>
  <c r="AH40" i="7"/>
  <c r="AO39" i="7"/>
  <c r="AH39" i="7"/>
  <c r="AO38" i="7"/>
  <c r="AH38" i="7"/>
  <c r="AO37" i="7"/>
  <c r="AH37" i="7"/>
  <c r="AO36" i="7"/>
  <c r="AH36" i="7"/>
  <c r="AO35" i="7"/>
  <c r="AH35" i="7"/>
  <c r="AJ16" i="7"/>
  <c r="AH30" i="7"/>
  <c r="AM30" i="7"/>
  <c r="AJ14" i="7"/>
  <c r="AJ15" i="7"/>
  <c r="AJ17" i="7"/>
  <c r="AK30" i="7"/>
  <c r="AH29" i="7"/>
  <c r="AM29" i="7"/>
  <c r="AK29" i="7"/>
  <c r="AH28" i="7"/>
  <c r="AM28" i="7"/>
  <c r="AK28" i="7"/>
  <c r="AG25" i="7"/>
  <c r="AG24" i="7"/>
  <c r="AM24" i="7"/>
  <c r="AK24" i="7"/>
  <c r="AG23" i="7"/>
  <c r="AM23" i="7"/>
  <c r="AG14" i="7"/>
  <c r="AG15" i="7"/>
  <c r="AG16" i="7"/>
  <c r="AG17" i="7"/>
  <c r="AK23" i="7"/>
  <c r="AG22" i="7"/>
  <c r="AM22" i="7"/>
  <c r="AK22" i="7"/>
  <c r="AG21" i="7"/>
  <c r="AM21" i="7"/>
  <c r="AK21" i="7"/>
  <c r="AM17" i="7"/>
  <c r="AM18" i="7"/>
  <c r="AM16" i="7"/>
  <c r="AM15" i="7"/>
  <c r="AM14" i="7"/>
  <c r="AO10" i="7"/>
  <c r="AG10" i="7"/>
  <c r="G21" i="2"/>
  <c r="C20" i="6"/>
  <c r="H9" i="6"/>
  <c r="B24" i="6"/>
  <c r="H8" i="6"/>
  <c r="H7" i="6"/>
  <c r="H6" i="6"/>
  <c r="H5" i="6"/>
  <c r="H4" i="6"/>
  <c r="H3" i="6"/>
  <c r="E12" i="6"/>
  <c r="E11" i="6"/>
  <c r="E9" i="6"/>
  <c r="E8" i="6"/>
  <c r="E7" i="6"/>
  <c r="E6" i="6"/>
  <c r="E5" i="6"/>
  <c r="E4" i="6"/>
  <c r="E3" i="6"/>
  <c r="G10" i="6"/>
  <c r="A5" i="6"/>
  <c r="A20" i="6" s="1"/>
  <c r="A9" i="6"/>
  <c r="A24" i="6" s="1"/>
  <c r="A8" i="6"/>
  <c r="A7" i="6"/>
  <c r="A22" i="6" s="1"/>
  <c r="A6" i="6"/>
  <c r="A21" i="6"/>
  <c r="D8" i="5"/>
  <c r="C6" i="5"/>
  <c r="B7" i="5"/>
  <c r="B6" i="5"/>
  <c r="D6" i="5"/>
  <c r="B23" i="6"/>
  <c r="J13" i="1"/>
  <c r="J14" i="1"/>
  <c r="J15" i="1"/>
  <c r="J16" i="1"/>
  <c r="J17" i="1"/>
  <c r="J18" i="1"/>
  <c r="J19" i="1"/>
  <c r="J20" i="1"/>
  <c r="J21" i="1"/>
  <c r="J22" i="1"/>
  <c r="J23" i="1"/>
  <c r="I21" i="6"/>
  <c r="J12" i="6"/>
  <c r="K12" i="6"/>
  <c r="H12" i="6"/>
  <c r="B27" i="6"/>
  <c r="D27" i="6"/>
  <c r="A27" i="6"/>
  <c r="A26" i="6"/>
  <c r="A25" i="6"/>
  <c r="J4" i="6"/>
  <c r="K4" i="6"/>
  <c r="A19" i="6"/>
  <c r="B18" i="6"/>
  <c r="A18" i="6"/>
  <c r="G2" i="6"/>
  <c r="B17" i="5"/>
  <c r="D16" i="5"/>
  <c r="D14" i="5"/>
  <c r="D13" i="5"/>
  <c r="D12" i="5"/>
  <c r="J5" i="6"/>
  <c r="J8" i="6"/>
  <c r="K8" i="6"/>
  <c r="J9" i="6"/>
  <c r="K9" i="6"/>
  <c r="J10" i="6"/>
  <c r="B19" i="6"/>
  <c r="B20" i="6"/>
  <c r="B21" i="6"/>
  <c r="B22" i="6"/>
  <c r="H11" i="6"/>
  <c r="B26" i="6"/>
  <c r="D26" i="6"/>
  <c r="K5" i="6"/>
  <c r="O21" i="2"/>
  <c r="O25" i="2"/>
  <c r="N21" i="2"/>
  <c r="N25" i="2"/>
  <c r="M21" i="2"/>
  <c r="M25" i="2"/>
  <c r="L21" i="2"/>
  <c r="D5" i="1"/>
  <c r="K21" i="2"/>
  <c r="C24" i="6" s="1"/>
  <c r="D24" i="6" s="1"/>
  <c r="J21" i="2"/>
  <c r="C23" i="6"/>
  <c r="I21" i="2"/>
  <c r="H21" i="2"/>
  <c r="C21" i="6"/>
  <c r="D21" i="6"/>
  <c r="F21" i="2"/>
  <c r="E21" i="2"/>
  <c r="C18" i="6"/>
  <c r="D18" i="6"/>
  <c r="O20" i="2"/>
  <c r="N20" i="2"/>
  <c r="M20" i="2"/>
  <c r="L20" i="2"/>
  <c r="K20" i="2"/>
  <c r="J20" i="2"/>
  <c r="I20" i="2"/>
  <c r="H20" i="2"/>
  <c r="G20" i="2"/>
  <c r="F20" i="2"/>
  <c r="E20" i="2"/>
  <c r="D47" i="1"/>
  <c r="J46" i="1"/>
  <c r="H46" i="1"/>
  <c r="L46" i="1"/>
  <c r="J45" i="1"/>
  <c r="H45" i="1"/>
  <c r="L45" i="1"/>
  <c r="J44" i="1"/>
  <c r="H44" i="1"/>
  <c r="L44" i="1"/>
  <c r="J43" i="1"/>
  <c r="H43" i="1"/>
  <c r="L43" i="1"/>
  <c r="J42" i="1"/>
  <c r="H42" i="1"/>
  <c r="L42" i="1"/>
  <c r="J41" i="1"/>
  <c r="H41" i="1"/>
  <c r="L41" i="1"/>
  <c r="J40" i="1"/>
  <c r="H40" i="1"/>
  <c r="L40" i="1"/>
  <c r="J39" i="1"/>
  <c r="H39" i="1"/>
  <c r="L39" i="1"/>
  <c r="J38" i="1"/>
  <c r="H38" i="1"/>
  <c r="L38" i="1"/>
  <c r="J37" i="1"/>
  <c r="H37" i="1"/>
  <c r="L37" i="1"/>
  <c r="J36" i="1"/>
  <c r="H36" i="1"/>
  <c r="L36" i="1"/>
  <c r="J35" i="1"/>
  <c r="H35" i="1"/>
  <c r="L35" i="1"/>
  <c r="J34" i="1"/>
  <c r="H34" i="1"/>
  <c r="L34" i="1"/>
  <c r="J33" i="1"/>
  <c r="H33" i="1"/>
  <c r="L33" i="1"/>
  <c r="J32" i="1"/>
  <c r="H32" i="1"/>
  <c r="L32" i="1"/>
  <c r="J31" i="1"/>
  <c r="H31" i="1"/>
  <c r="L31" i="1"/>
  <c r="J30" i="1"/>
  <c r="H30" i="1"/>
  <c r="F10" i="6"/>
  <c r="D24" i="1"/>
  <c r="D10" i="6"/>
  <c r="H23" i="1"/>
  <c r="L23" i="1"/>
  <c r="H22" i="1"/>
  <c r="L22" i="1"/>
  <c r="H21" i="1"/>
  <c r="H20" i="1"/>
  <c r="L20" i="1"/>
  <c r="H19" i="1"/>
  <c r="L19" i="1"/>
  <c r="H18" i="1"/>
  <c r="L18" i="1"/>
  <c r="H17" i="1"/>
  <c r="H16" i="1"/>
  <c r="L16" i="1"/>
  <c r="H15" i="1"/>
  <c r="L15" i="1"/>
  <c r="H14" i="1"/>
  <c r="H13" i="1"/>
  <c r="J12" i="1"/>
  <c r="H12" i="1"/>
  <c r="E25" i="2"/>
  <c r="I25" i="2"/>
  <c r="C22" i="6"/>
  <c r="D22" i="6"/>
  <c r="F25" i="2"/>
  <c r="C19" i="6"/>
  <c r="D19" i="6"/>
  <c r="H25" i="2"/>
  <c r="L25" i="2"/>
  <c r="L13" i="1"/>
  <c r="L17" i="1"/>
  <c r="L21" i="1"/>
  <c r="L30" i="1"/>
  <c r="J7" i="6"/>
  <c r="K7" i="6"/>
  <c r="J3" i="6"/>
  <c r="K3" i="6"/>
  <c r="K21" i="6"/>
  <c r="C5" i="5"/>
  <c r="J11" i="6"/>
  <c r="K11" i="6"/>
  <c r="J6" i="6"/>
  <c r="K6" i="6"/>
  <c r="D23" i="6"/>
  <c r="H24" i="1"/>
  <c r="L12" i="1"/>
  <c r="L14" i="1"/>
  <c r="L24" i="1"/>
  <c r="J25" i="2"/>
  <c r="C25" i="6"/>
  <c r="G25" i="2"/>
  <c r="L47" i="1"/>
  <c r="C10" i="6"/>
  <c r="E10" i="6"/>
  <c r="K10" i="6"/>
  <c r="D20" i="6"/>
  <c r="H47" i="1"/>
  <c r="D63" i="1"/>
  <c r="B5" i="5"/>
  <c r="D61" i="1"/>
  <c r="D59" i="1"/>
  <c r="D51" i="1"/>
  <c r="D53" i="1"/>
  <c r="D55" i="1"/>
  <c r="H10" i="6"/>
  <c r="B25" i="6"/>
  <c r="D25" i="6"/>
  <c r="D65" i="1"/>
  <c r="B8" i="5"/>
  <c r="D5" i="5"/>
  <c r="D7" i="5"/>
  <c r="C7" i="5"/>
  <c r="D17" i="5"/>
  <c r="D15" i="5"/>
  <c r="C15" i="5"/>
  <c r="K25" i="2" l="1"/>
</calcChain>
</file>

<file path=xl/comments1.xml><?xml version="1.0" encoding="utf-8"?>
<comments xmlns="http://schemas.openxmlformats.org/spreadsheetml/2006/main">
  <authors>
    <author>Keith Ely</author>
  </authors>
  <commentList>
    <comment ref="I2" authorId="0" shapeId="0">
      <text>
        <r>
          <rPr>
            <b/>
            <sz val="8"/>
            <color indexed="81"/>
            <rFont val="Tahoma"/>
            <family val="2"/>
          </rPr>
          <t>Based on current volume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<sst xmlns="http://schemas.openxmlformats.org/spreadsheetml/2006/main" count="250" uniqueCount="179">
  <si>
    <t>Service Description</t>
  </si>
  <si>
    <t>MARKET RATE (total parts, labor and supplies)</t>
  </si>
  <si>
    <t>LABOR</t>
  </si>
  <si>
    <t>Flat Rate Hours to Perform Repair</t>
  </si>
  <si>
    <t>(A) FRH needed</t>
  </si>
  <si>
    <t>Tech</t>
  </si>
  <si>
    <t>(B) Total</t>
  </si>
  <si>
    <t>GP% MU</t>
  </si>
  <si>
    <t xml:space="preserve"> Target GP%</t>
  </si>
  <si>
    <t>Target GP%</t>
  </si>
  <si>
    <t>Operation</t>
  </si>
  <si>
    <t>per repair</t>
  </si>
  <si>
    <t>×</t>
  </si>
  <si>
    <t>Cost</t>
  </si>
  <si>
    <t>=</t>
  </si>
  <si>
    <t xml:space="preserve"> Factor</t>
  </si>
  <si>
    <t>Price</t>
  </si>
  <si>
    <t>TOTAL</t>
  </si>
  <si>
    <t>PARTS</t>
  </si>
  <si>
    <t>(A) Units needed</t>
  </si>
  <si>
    <t>Selling</t>
  </si>
  <si>
    <t>Part Number</t>
  </si>
  <si>
    <t>x</t>
  </si>
  <si>
    <t>TOTAL SELLING PRICE (w/out tax)</t>
  </si>
  <si>
    <t>Selling Price vs. Market Difference</t>
  </si>
  <si>
    <t>ELR</t>
  </si>
  <si>
    <t>Current Labor GP %</t>
  </si>
  <si>
    <t>Tech cost to maintain current GP%</t>
  </si>
  <si>
    <t>per hour</t>
  </si>
  <si>
    <t>Labor GP</t>
  </si>
  <si>
    <t>Parts GP</t>
  </si>
  <si>
    <t>TOTAL GP</t>
  </si>
  <si>
    <t>COMPETITIVE MAINTENANCE PRICING SUMMARY</t>
  </si>
  <si>
    <t>Competitor</t>
  </si>
  <si>
    <t>Phone</t>
  </si>
  <si>
    <t>Brakes per axle</t>
  </si>
  <si>
    <t xml:space="preserve">TOTAL  </t>
  </si>
  <si>
    <t xml:space="preserve">AVERAGE COMPETITIVE PRICE  </t>
  </si>
  <si>
    <t xml:space="preserve">Divide by total number of items  </t>
  </si>
  <si>
    <t xml:space="preserve">OUR CURRENT PRICE  </t>
  </si>
  <si>
    <t xml:space="preserve">Regular price, not specials  </t>
  </si>
  <si>
    <t xml:space="preserve">DIFFERENCE  </t>
  </si>
  <si>
    <t>Rear axle brakes - one axle</t>
  </si>
  <si>
    <t>Total</t>
  </si>
  <si>
    <t>Printing Options:</t>
  </si>
  <si>
    <t>1.  Click on appropriate button (may take several seconds to execute).</t>
  </si>
  <si>
    <t>DEALERSHIP:</t>
  </si>
  <si>
    <t>DATE:</t>
  </si>
  <si>
    <t>2.  Print file.</t>
  </si>
  <si>
    <t>R.O.</t>
  </si>
  <si>
    <t>VEH.</t>
  </si>
  <si>
    <t>MILEAGE</t>
  </si>
  <si>
    <t>"C"</t>
  </si>
  <si>
    <t>"M"</t>
  </si>
  <si>
    <t>"R"</t>
  </si>
  <si>
    <t>1 ITEM</t>
  </si>
  <si>
    <t>NUMBER</t>
  </si>
  <si>
    <t>YR.</t>
  </si>
  <si>
    <t>FRH</t>
  </si>
  <si>
    <t>Engine</t>
  </si>
  <si>
    <t>RO'S</t>
  </si>
  <si>
    <t>REPAIR ORDER ANALYSIS  RECAP</t>
  </si>
  <si>
    <t>O</t>
  </si>
  <si>
    <t>÷</t>
  </si>
  <si>
    <t xml:space="preserve">FRHs </t>
  </si>
  <si>
    <t>AVERAGE "C" E.L.R.</t>
  </si>
  <si>
    <t>FRHs</t>
  </si>
  <si>
    <t>AVERAGE "M" E.L.R.</t>
  </si>
  <si>
    <t>AVERAGE "R" E.L.R.</t>
  </si>
  <si>
    <t>AVERAGE "CP" E.L.R.</t>
  </si>
  <si>
    <t xml:space="preserve"> Projected CP E.L.R.</t>
  </si>
  <si>
    <t>Difference</t>
  </si>
  <si>
    <t>TOT LABOR SALES</t>
  </si>
  <si>
    <t>TOTAL RO's</t>
  </si>
  <si>
    <t>LABOR PER RO AVERAGE</t>
  </si>
  <si>
    <t>TOTAL FRHs</t>
  </si>
  <si>
    <t>FRHs PER RO AVERAGE</t>
  </si>
  <si>
    <t>TOTAL C.O.L.</t>
  </si>
  <si>
    <t xml:space="preserve">TOT. LABOR </t>
  </si>
  <si>
    <t>COST OF SALE</t>
  </si>
  <si>
    <t>1-ITEM ROs</t>
  </si>
  <si>
    <t xml:space="preserve"> </t>
  </si>
  <si>
    <t>"C" FRHs</t>
  </si>
  <si>
    <t>COMPETITIVE LABOR</t>
  </si>
  <si>
    <t>"M" FRHs</t>
  </si>
  <si>
    <t>MAINTENANCE LABOR</t>
  </si>
  <si>
    <t>"R" FRHs</t>
  </si>
  <si>
    <t>REPAIR LABOR</t>
  </si>
  <si>
    <t>MODEL YEAR MIX</t>
  </si>
  <si>
    <t>%</t>
  </si>
  <si>
    <t>TOTALS</t>
  </si>
  <si>
    <t>Step 1</t>
  </si>
  <si>
    <t>Targeted ELR</t>
  </si>
  <si>
    <t>Pro-Rated Target</t>
  </si>
  <si>
    <t>Step 2</t>
  </si>
  <si>
    <t>Mix%</t>
  </si>
  <si>
    <t>Competitive</t>
  </si>
  <si>
    <t>Maintenance</t>
  </si>
  <si>
    <t>Repair</t>
  </si>
  <si>
    <t>Transmission</t>
  </si>
  <si>
    <t>Axle</t>
  </si>
  <si>
    <t>Electronics</t>
  </si>
  <si>
    <t>Diagnostic</t>
  </si>
  <si>
    <t>Labor</t>
  </si>
  <si>
    <t>Rate</t>
  </si>
  <si>
    <t>Parts</t>
  </si>
  <si>
    <t>Freq</t>
  </si>
  <si>
    <t>Pro-rate</t>
  </si>
  <si>
    <t>Projected</t>
  </si>
  <si>
    <t>Miscellaneous, machine, supplies, etc.</t>
  </si>
  <si>
    <t>Market</t>
  </si>
  <si>
    <t>Description</t>
  </si>
  <si>
    <t>Market Based Pricing Grid</t>
  </si>
  <si>
    <t>Market Based Pricing Comparison</t>
  </si>
  <si>
    <t>Dealership</t>
  </si>
  <si>
    <t>Alignment</t>
  </si>
  <si>
    <t>Mix%- RO Analysis</t>
  </si>
  <si>
    <t>Targeted ELR- Competitive Grid/RO Analysis</t>
  </si>
  <si>
    <t>Building Pricing Structure</t>
  </si>
  <si>
    <t>RO Open</t>
  </si>
  <si>
    <t>1st Punch</t>
  </si>
  <si>
    <t xml:space="preserve">Open to </t>
  </si>
  <si>
    <t>Last Punch</t>
  </si>
  <si>
    <t xml:space="preserve">1st to </t>
  </si>
  <si>
    <t>Invoice</t>
  </si>
  <si>
    <t>Last to</t>
  </si>
  <si>
    <t>Cycle</t>
  </si>
  <si>
    <t>Date</t>
  </si>
  <si>
    <t>Date and Time</t>
  </si>
  <si>
    <t>First</t>
  </si>
  <si>
    <t>Last</t>
  </si>
  <si>
    <t>Time</t>
  </si>
  <si>
    <t>ISX Cummins In Frame Overhaul</t>
  </si>
  <si>
    <t>AC Service</t>
  </si>
  <si>
    <t xml:space="preserve">Cost </t>
  </si>
  <si>
    <t>MAINT</t>
  </si>
  <si>
    <t>TYPE</t>
  </si>
  <si>
    <t>Hours</t>
  </si>
  <si>
    <t>$'s</t>
  </si>
  <si>
    <t>Triage?</t>
  </si>
  <si>
    <t>A</t>
  </si>
  <si>
    <t>B</t>
  </si>
  <si>
    <t>Yes</t>
  </si>
  <si>
    <t>No</t>
  </si>
  <si>
    <t xml:space="preserve"> ONE ITEM ROs</t>
  </si>
  <si>
    <t>Average Mileage</t>
  </si>
  <si>
    <t>Count</t>
  </si>
  <si>
    <t>Mix</t>
  </si>
  <si>
    <t>Year</t>
  </si>
  <si>
    <t>Freightliner</t>
  </si>
  <si>
    <t>F</t>
  </si>
  <si>
    <t>Peterbilt</t>
  </si>
  <si>
    <t>P</t>
  </si>
  <si>
    <t>Kenworth</t>
  </si>
  <si>
    <t>K</t>
  </si>
  <si>
    <t>Mack</t>
  </si>
  <si>
    <t>M</t>
  </si>
  <si>
    <t>International</t>
  </si>
  <si>
    <t>I</t>
  </si>
  <si>
    <t>Older</t>
  </si>
  <si>
    <t>Volvo</t>
  </si>
  <si>
    <t>V</t>
  </si>
  <si>
    <t>Other</t>
  </si>
  <si>
    <t>Estimates</t>
  </si>
  <si>
    <t>Estimate %</t>
  </si>
  <si>
    <t>Days</t>
  </si>
  <si>
    <t>Average Open to First</t>
  </si>
  <si>
    <t>Average Last to Invoice</t>
  </si>
  <si>
    <t>Average Cycle Time</t>
  </si>
  <si>
    <t>Median Open to First</t>
  </si>
  <si>
    <t>Median Last to Invoice</t>
  </si>
  <si>
    <t>Median Cycle Time</t>
  </si>
  <si>
    <t>Average First to Last</t>
  </si>
  <si>
    <t>Median First to Last</t>
  </si>
  <si>
    <t>Rear Brakes per axle</t>
  </si>
  <si>
    <t>3 axle alignment</t>
  </si>
  <si>
    <t>PM - Heavy Lube, change engine oil and filters only</t>
  </si>
  <si>
    <t>15.5 Solo Clutch replacement Fuller 10 speed</t>
  </si>
  <si>
    <t>Diagnose Check Engine 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</si>
</sst>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%"/>
    <numFmt numFmtId="166" formatCode="&quot;$&quot;#,##0.00"/>
    <numFmt numFmtId="167" formatCode="0.0_)"/>
    <numFmt numFmtId="168" formatCode="0.00_)"/>
    <numFmt numFmtId="169" formatCode="0.0"/>
    <numFmt numFmtId="170" formatCode="_(&quot;$&quot;* #,##0_);_(&quot;$&quot;* \(#,##0\);_(&quot;$&quot;* &quot;-&quot;??_);_(@_)"/>
    <numFmt numFmtId="171" formatCode="m/d/yy\ h:mm;@"/>
    <numFmt numFmtId="172" formatCode="mmmm\ d\,\ 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i/>
      <sz val="11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i/>
      <sz val="10"/>
      <color indexed="8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u val="double"/>
      <sz val="8"/>
      <name val="Arial"/>
      <family val="2"/>
    </font>
    <font>
      <b/>
      <sz val="18"/>
      <name val="Arial"/>
      <family val="2"/>
    </font>
    <font>
      <b/>
      <u/>
      <sz val="10"/>
      <name val="Arial"/>
      <family val="2"/>
    </font>
    <font>
      <sz val="10"/>
      <color rgb="FF000000"/>
      <name val="Arial"/>
      <family val="2"/>
    </font>
    <font>
      <i/>
      <u/>
      <sz val="10"/>
      <name val="Arial"/>
      <family val="2"/>
    </font>
    <font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403">
    <xf numFmtId="0" fontId="0" fillId="0" borderId="0" xfId="0"/>
    <xf numFmtId="164" fontId="3" fillId="0" borderId="0" xfId="0" applyNumberFormat="1" applyFont="1" applyFill="1" applyAlignment="1"/>
    <xf numFmtId="0" fontId="0" fillId="0" borderId="0" xfId="0" applyFont="1" applyFill="1"/>
    <xf numFmtId="0" fontId="0" fillId="0" borderId="0" xfId="0" applyFont="1"/>
    <xf numFmtId="164" fontId="3" fillId="0" borderId="0" xfId="0" applyNumberFormat="1" applyFont="1" applyFill="1" applyBorder="1" applyAlignment="1">
      <alignment horizontal="centerContinuous" vertical="top"/>
    </xf>
    <xf numFmtId="164" fontId="3" fillId="0" borderId="0" xfId="0" applyNumberFormat="1" applyFont="1" applyFill="1" applyBorder="1" applyAlignment="1">
      <alignment horizontal="centerContinuous"/>
    </xf>
    <xf numFmtId="164" fontId="3" fillId="0" borderId="0" xfId="0" applyNumberFormat="1" applyFont="1" applyFill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0" fontId="3" fillId="0" borderId="0" xfId="0" quotePrefix="1" applyNumberFormat="1" applyFont="1" applyFill="1" applyBorder="1" applyAlignment="1" applyProtection="1">
      <alignment horizontal="left" wrapText="1"/>
      <protection locked="0"/>
    </xf>
    <xf numFmtId="44" fontId="3" fillId="0" borderId="0" xfId="2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horizontal="left" wrapText="1"/>
      <protection locked="0"/>
    </xf>
    <xf numFmtId="0" fontId="3" fillId="0" borderId="0" xfId="0" applyNumberFormat="1" applyFont="1" applyFill="1" applyBorder="1" applyAlignment="1" applyProtection="1">
      <alignment horizontal="left" wrapText="1"/>
    </xf>
    <xf numFmtId="0" fontId="0" fillId="0" borderId="0" xfId="0" applyFont="1" applyFill="1" applyAlignment="1">
      <alignment wrapText="1"/>
    </xf>
    <xf numFmtId="0" fontId="0" fillId="0" borderId="0" xfId="0" applyFont="1" applyAlignment="1">
      <alignment wrapText="1"/>
    </xf>
    <xf numFmtId="164" fontId="3" fillId="0" borderId="0" xfId="0" applyNumberFormat="1" applyFont="1" applyFill="1" applyBorder="1" applyAlignment="1"/>
    <xf numFmtId="164" fontId="3" fillId="0" borderId="0" xfId="0" applyNumberFormat="1" applyFont="1" applyFill="1" applyBorder="1" applyAlignment="1">
      <alignment horizontal="right"/>
    </xf>
    <xf numFmtId="0" fontId="3" fillId="0" borderId="0" xfId="0" quotePrefix="1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164" fontId="5" fillId="0" borderId="0" xfId="0" applyNumberFormat="1" applyFont="1" applyFill="1" applyBorder="1" applyAlignment="1">
      <alignment horizontal="right" wrapText="1"/>
    </xf>
    <xf numFmtId="164" fontId="3" fillId="0" borderId="0" xfId="0" quotePrefix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7" fillId="0" borderId="4" xfId="0" applyNumberFormat="1" applyFont="1" applyBorder="1"/>
    <xf numFmtId="164" fontId="7" fillId="0" borderId="0" xfId="0" applyNumberFormat="1" applyFont="1" applyBorder="1"/>
    <xf numFmtId="164" fontId="8" fillId="0" borderId="0" xfId="0" quotePrefix="1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center"/>
    </xf>
    <xf numFmtId="164" fontId="8" fillId="0" borderId="0" xfId="0" quotePrefix="1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/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8" fillId="0" borderId="4" xfId="0" applyNumberFormat="1" applyFont="1" applyFill="1" applyBorder="1" applyAlignment="1">
      <alignment horizontal="center"/>
    </xf>
    <xf numFmtId="164" fontId="10" fillId="0" borderId="4" xfId="0" applyNumberFormat="1" applyFont="1" applyBorder="1" applyAlignment="1"/>
    <xf numFmtId="164" fontId="10" fillId="0" borderId="0" xfId="0" applyNumberFormat="1" applyFont="1" applyBorder="1" applyAlignment="1"/>
    <xf numFmtId="0" fontId="0" fillId="0" borderId="0" xfId="0" applyFont="1" applyBorder="1"/>
    <xf numFmtId="0" fontId="0" fillId="0" borderId="5" xfId="0" applyFont="1" applyBorder="1"/>
    <xf numFmtId="164" fontId="8" fillId="2" borderId="0" xfId="0" applyNumberFormat="1" applyFont="1" applyFill="1" applyBorder="1" applyAlignment="1"/>
    <xf numFmtId="164" fontId="8" fillId="2" borderId="0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right"/>
    </xf>
    <xf numFmtId="164" fontId="3" fillId="0" borderId="7" xfId="0" quotePrefix="1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/>
    <xf numFmtId="0" fontId="0" fillId="0" borderId="7" xfId="0" applyFont="1" applyBorder="1"/>
    <xf numFmtId="0" fontId="6" fillId="0" borderId="7" xfId="0" applyFont="1" applyBorder="1" applyAlignment="1">
      <alignment horizontal="center"/>
    </xf>
    <xf numFmtId="164" fontId="0" fillId="0" borderId="4" xfId="0" applyNumberFormat="1" applyFont="1" applyBorder="1"/>
    <xf numFmtId="164" fontId="0" fillId="0" borderId="0" xfId="0" applyNumberFormat="1" applyFont="1" applyBorder="1"/>
    <xf numFmtId="164" fontId="3" fillId="0" borderId="0" xfId="0" quotePrefix="1" applyNumberFormat="1" applyFont="1" applyFill="1" applyBorder="1" applyAlignment="1">
      <alignment horizontal="left"/>
    </xf>
    <xf numFmtId="164" fontId="3" fillId="0" borderId="0" xfId="0" quotePrefix="1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4" xfId="0" applyNumberFormat="1" applyFont="1" applyBorder="1" applyAlignment="1"/>
    <xf numFmtId="164" fontId="3" fillId="0" borderId="0" xfId="0" applyNumberFormat="1" applyFont="1" applyBorder="1" applyAlignment="1"/>
    <xf numFmtId="164" fontId="3" fillId="2" borderId="0" xfId="0" applyNumberFormat="1" applyFont="1" applyFill="1" applyBorder="1" applyAlignment="1"/>
    <xf numFmtId="164" fontId="3" fillId="2" borderId="0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right"/>
    </xf>
    <xf numFmtId="166" fontId="0" fillId="0" borderId="7" xfId="0" applyNumberFormat="1" applyFont="1" applyBorder="1"/>
    <xf numFmtId="44" fontId="0" fillId="0" borderId="0" xfId="0" applyNumberFormat="1" applyFont="1"/>
    <xf numFmtId="0" fontId="0" fillId="0" borderId="0" xfId="0" applyFont="1" applyFill="1" applyBorder="1" applyAlignment="1">
      <alignment wrapText="1"/>
    </xf>
    <xf numFmtId="44" fontId="0" fillId="0" borderId="0" xfId="2" applyFont="1"/>
    <xf numFmtId="0" fontId="11" fillId="0" borderId="0" xfId="4" applyFont="1" applyBorder="1"/>
    <xf numFmtId="164" fontId="11" fillId="0" borderId="0" xfId="0" applyNumberFormat="1" applyFont="1" applyBorder="1"/>
    <xf numFmtId="166" fontId="11" fillId="0" borderId="10" xfId="4" applyNumberFormat="1" applyFont="1" applyBorder="1" applyAlignment="1">
      <alignment vertical="center"/>
    </xf>
    <xf numFmtId="166" fontId="11" fillId="0" borderId="21" xfId="4" applyNumberFormat="1" applyFont="1" applyBorder="1" applyAlignment="1">
      <alignment vertical="center"/>
    </xf>
    <xf numFmtId="166" fontId="11" fillId="0" borderId="49" xfId="4" applyNumberFormat="1" applyFont="1" applyBorder="1" applyAlignment="1">
      <alignment vertical="center"/>
    </xf>
    <xf numFmtId="9" fontId="0" fillId="4" borderId="0" xfId="3" applyFont="1" applyFill="1"/>
    <xf numFmtId="0" fontId="0" fillId="0" borderId="0" xfId="0" applyAlignment="1">
      <alignment wrapText="1"/>
    </xf>
    <xf numFmtId="170" fontId="0" fillId="4" borderId="0" xfId="2" applyNumberFormat="1" applyFont="1" applyFill="1" applyAlignment="1">
      <alignment wrapText="1"/>
    </xf>
    <xf numFmtId="0" fontId="2" fillId="0" borderId="0" xfId="0" applyFont="1" applyAlignment="1">
      <alignment horizontal="center"/>
    </xf>
    <xf numFmtId="0" fontId="2" fillId="0" borderId="23" xfId="0" applyFont="1" applyBorder="1" applyAlignment="1">
      <alignment horizontal="center"/>
    </xf>
    <xf numFmtId="0" fontId="18" fillId="0" borderId="0" xfId="0" applyFont="1"/>
    <xf numFmtId="165" fontId="7" fillId="4" borderId="0" xfId="3" applyNumberFormat="1" applyFont="1" applyFill="1" applyBorder="1"/>
    <xf numFmtId="0" fontId="8" fillId="4" borderId="6" xfId="0" applyNumberFormat="1" applyFont="1" applyFill="1" applyBorder="1" applyAlignment="1" applyProtection="1">
      <alignment horizontal="left"/>
      <protection locked="0"/>
    </xf>
    <xf numFmtId="0" fontId="8" fillId="4" borderId="8" xfId="0" quotePrefix="1" applyNumberFormat="1" applyFont="1" applyFill="1" applyBorder="1" applyAlignment="1" applyProtection="1">
      <alignment horizontal="left"/>
      <protection locked="0"/>
    </xf>
    <xf numFmtId="0" fontId="8" fillId="4" borderId="8" xfId="0" applyNumberFormat="1" applyFont="1" applyFill="1" applyBorder="1" applyAlignment="1" applyProtection="1">
      <alignment horizontal="left"/>
      <protection locked="0"/>
    </xf>
    <xf numFmtId="0" fontId="8" fillId="4" borderId="8" xfId="0" applyNumberFormat="1" applyFont="1" applyFill="1" applyBorder="1" applyAlignment="1" applyProtection="1">
      <protection locked="0"/>
    </xf>
    <xf numFmtId="43" fontId="8" fillId="4" borderId="7" xfId="1" applyFont="1" applyFill="1" applyBorder="1" applyAlignment="1" applyProtection="1">
      <alignment horizontal="center"/>
      <protection locked="0"/>
    </xf>
    <xf numFmtId="43" fontId="8" fillId="4" borderId="9" xfId="1" applyFont="1" applyFill="1" applyBorder="1" applyAlignment="1" applyProtection="1">
      <alignment horizontal="center"/>
      <protection locked="0"/>
    </xf>
    <xf numFmtId="44" fontId="8" fillId="4" borderId="7" xfId="2" applyFont="1" applyFill="1" applyBorder="1" applyAlignment="1" applyProtection="1">
      <alignment horizontal="center"/>
      <protection locked="0"/>
    </xf>
    <xf numFmtId="44" fontId="8" fillId="4" borderId="9" xfId="2" applyFont="1" applyFill="1" applyBorder="1" applyAlignment="1" applyProtection="1">
      <alignment horizontal="center"/>
      <protection locked="0"/>
    </xf>
    <xf numFmtId="0" fontId="3" fillId="4" borderId="6" xfId="0" applyNumberFormat="1" applyFont="1" applyFill="1" applyBorder="1" applyAlignment="1" applyProtection="1">
      <alignment horizontal="left"/>
      <protection locked="0"/>
    </xf>
    <xf numFmtId="0" fontId="3" fillId="4" borderId="8" xfId="0" applyNumberFormat="1" applyFont="1" applyFill="1" applyBorder="1" applyAlignment="1" applyProtection="1">
      <alignment horizontal="left"/>
      <protection locked="0"/>
    </xf>
    <xf numFmtId="0" fontId="3" fillId="4" borderId="8" xfId="0" applyNumberFormat="1" applyFont="1" applyFill="1" applyBorder="1" applyAlignment="1" applyProtection="1">
      <protection locked="0"/>
    </xf>
    <xf numFmtId="0" fontId="3" fillId="4" borderId="8" xfId="0" quotePrefix="1" applyNumberFormat="1" applyFont="1" applyFill="1" applyBorder="1" applyAlignment="1" applyProtection="1">
      <alignment horizontal="left"/>
      <protection locked="0"/>
    </xf>
    <xf numFmtId="166" fontId="3" fillId="4" borderId="7" xfId="0" applyNumberFormat="1" applyFont="1" applyFill="1" applyBorder="1" applyAlignment="1" applyProtection="1">
      <alignment horizontal="center"/>
      <protection locked="0"/>
    </xf>
    <xf numFmtId="166" fontId="3" fillId="4" borderId="9" xfId="0" applyNumberFormat="1" applyFont="1" applyFill="1" applyBorder="1" applyAlignment="1" applyProtection="1">
      <alignment horizontal="center"/>
      <protection locked="0"/>
    </xf>
    <xf numFmtId="1" fontId="3" fillId="4" borderId="7" xfId="0" applyNumberFormat="1" applyFont="1" applyFill="1" applyBorder="1" applyAlignment="1" applyProtection="1">
      <alignment horizontal="center"/>
      <protection locked="0"/>
    </xf>
    <xf numFmtId="1" fontId="3" fillId="4" borderId="9" xfId="0" applyNumberFormat="1" applyFont="1" applyFill="1" applyBorder="1" applyAlignment="1" applyProtection="1">
      <alignment horizontal="center"/>
      <protection locked="0"/>
    </xf>
    <xf numFmtId="165" fontId="4" fillId="4" borderId="0" xfId="3" applyNumberFormat="1" applyFont="1" applyFill="1" applyBorder="1"/>
    <xf numFmtId="44" fontId="3" fillId="5" borderId="0" xfId="2" applyFont="1" applyFill="1" applyBorder="1" applyAlignment="1" applyProtection="1">
      <alignment horizontal="left" wrapText="1"/>
    </xf>
    <xf numFmtId="166" fontId="8" fillId="5" borderId="7" xfId="0" applyNumberFormat="1" applyFont="1" applyFill="1" applyBorder="1" applyAlignment="1" applyProtection="1">
      <alignment horizontal="center"/>
    </xf>
    <xf numFmtId="166" fontId="8" fillId="5" borderId="9" xfId="0" applyNumberFormat="1" applyFont="1" applyFill="1" applyBorder="1" applyAlignment="1" applyProtection="1">
      <alignment horizontal="center"/>
    </xf>
    <xf numFmtId="44" fontId="3" fillId="5" borderId="7" xfId="2" quotePrefix="1" applyFont="1" applyFill="1" applyBorder="1" applyAlignment="1">
      <alignment horizontal="right"/>
    </xf>
    <xf numFmtId="165" fontId="4" fillId="5" borderId="0" xfId="3" applyNumberFormat="1" applyFont="1" applyFill="1" applyBorder="1"/>
    <xf numFmtId="166" fontId="0" fillId="5" borderId="5" xfId="0" applyNumberFormat="1" applyFont="1" applyFill="1" applyBorder="1"/>
    <xf numFmtId="44" fontId="3" fillId="5" borderId="10" xfId="2" quotePrefix="1" applyFont="1" applyFill="1" applyBorder="1" applyAlignment="1">
      <alignment horizontal="right"/>
    </xf>
    <xf numFmtId="166" fontId="3" fillId="5" borderId="7" xfId="0" applyNumberFormat="1" applyFont="1" applyFill="1" applyBorder="1" applyAlignment="1" applyProtection="1">
      <alignment horizontal="center"/>
    </xf>
    <xf numFmtId="166" fontId="3" fillId="5" borderId="9" xfId="0" applyNumberFormat="1" applyFont="1" applyFill="1" applyBorder="1" applyAlignment="1" applyProtection="1">
      <alignment horizontal="center"/>
    </xf>
    <xf numFmtId="166" fontId="0" fillId="5" borderId="7" xfId="0" applyNumberFormat="1" applyFont="1" applyFill="1" applyBorder="1"/>
    <xf numFmtId="166" fontId="0" fillId="5" borderId="10" xfId="0" applyNumberFormat="1" applyFont="1" applyFill="1" applyBorder="1"/>
    <xf numFmtId="44" fontId="0" fillId="5" borderId="0" xfId="0" applyNumberFormat="1" applyFont="1" applyFill="1" applyAlignment="1">
      <alignment wrapText="1"/>
    </xf>
    <xf numFmtId="44" fontId="0" fillId="5" borderId="0" xfId="2" applyFont="1" applyFill="1"/>
    <xf numFmtId="44" fontId="0" fillId="5" borderId="0" xfId="0" applyNumberFormat="1" applyFont="1" applyFill="1"/>
    <xf numFmtId="0" fontId="17" fillId="3" borderId="0" xfId="0" applyFont="1" applyFill="1" applyBorder="1" applyAlignment="1">
      <alignment horizontal="center"/>
    </xf>
    <xf numFmtId="0" fontId="17" fillId="3" borderId="0" xfId="0" applyFont="1" applyFill="1" applyBorder="1"/>
    <xf numFmtId="44" fontId="17" fillId="3" borderId="0" xfId="0" applyNumberFormat="1" applyFont="1" applyFill="1" applyBorder="1"/>
    <xf numFmtId="0" fontId="2" fillId="0" borderId="0" xfId="0" applyFont="1" applyAlignment="1"/>
    <xf numFmtId="0" fontId="0" fillId="3" borderId="0" xfId="0" applyFont="1" applyFill="1" applyAlignment="1">
      <alignment horizontal="center"/>
    </xf>
    <xf numFmtId="0" fontId="0" fillId="3" borderId="55" xfId="0" applyFont="1" applyFill="1" applyBorder="1"/>
    <xf numFmtId="0" fontId="0" fillId="4" borderId="58" xfId="0" applyFont="1" applyFill="1" applyBorder="1" applyAlignment="1">
      <alignment horizontal="center"/>
    </xf>
    <xf numFmtId="44" fontId="0" fillId="5" borderId="60" xfId="0" applyNumberFormat="1" applyFont="1" applyFill="1" applyBorder="1"/>
    <xf numFmtId="0" fontId="0" fillId="3" borderId="0" xfId="0" applyFont="1" applyFill="1"/>
    <xf numFmtId="0" fontId="0" fillId="3" borderId="22" xfId="0" applyFont="1" applyFill="1" applyBorder="1"/>
    <xf numFmtId="0" fontId="0" fillId="3" borderId="8" xfId="0" applyFont="1" applyFill="1" applyBorder="1"/>
    <xf numFmtId="44" fontId="0" fillId="5" borderId="8" xfId="0" applyNumberFormat="1" applyFont="1" applyFill="1" applyBorder="1"/>
    <xf numFmtId="0" fontId="0" fillId="4" borderId="24" xfId="0" applyFont="1" applyFill="1" applyBorder="1" applyAlignment="1">
      <alignment horizontal="center"/>
    </xf>
    <xf numFmtId="0" fontId="0" fillId="3" borderId="8" xfId="0" applyFont="1" applyFill="1" applyBorder="1" applyAlignment="1">
      <alignment wrapText="1"/>
    </xf>
    <xf numFmtId="0" fontId="0" fillId="3" borderId="61" xfId="0" applyFont="1" applyFill="1" applyBorder="1"/>
    <xf numFmtId="0" fontId="0" fillId="3" borderId="62" xfId="0" applyFont="1" applyFill="1" applyBorder="1"/>
    <xf numFmtId="44" fontId="0" fillId="5" borderId="62" xfId="0" applyNumberFormat="1" applyFont="1" applyFill="1" applyBorder="1"/>
    <xf numFmtId="0" fontId="0" fillId="4" borderId="65" xfId="0" applyFont="1" applyFill="1" applyBorder="1" applyAlignment="1">
      <alignment horizontal="center"/>
    </xf>
    <xf numFmtId="44" fontId="0" fillId="5" borderId="52" xfId="0" applyNumberFormat="1" applyFont="1" applyFill="1" applyBorder="1"/>
    <xf numFmtId="169" fontId="0" fillId="3" borderId="0" xfId="0" applyNumberFormat="1" applyFont="1" applyFill="1"/>
    <xf numFmtId="44" fontId="0" fillId="0" borderId="0" xfId="0" applyNumberFormat="1" applyFont="1" applyFill="1"/>
    <xf numFmtId="44" fontId="0" fillId="3" borderId="0" xfId="0" applyNumberFormat="1" applyFont="1" applyFill="1"/>
    <xf numFmtId="44" fontId="18" fillId="3" borderId="0" xfId="2" applyFont="1" applyFill="1" applyAlignment="1">
      <alignment horizontal="center"/>
    </xf>
    <xf numFmtId="44" fontId="18" fillId="3" borderId="0" xfId="2" quotePrefix="1" applyFont="1" applyFill="1" applyAlignment="1">
      <alignment horizontal="center"/>
    </xf>
    <xf numFmtId="44" fontId="18" fillId="5" borderId="53" xfId="2" applyFont="1" applyFill="1" applyBorder="1"/>
    <xf numFmtId="44" fontId="18" fillId="5" borderId="57" xfId="2" applyFont="1" applyFill="1" applyBorder="1"/>
    <xf numFmtId="165" fontId="18" fillId="5" borderId="59" xfId="3" applyNumberFormat="1" applyFont="1" applyFill="1" applyBorder="1" applyAlignment="1">
      <alignment horizontal="center"/>
    </xf>
    <xf numFmtId="44" fontId="18" fillId="5" borderId="22" xfId="2" applyFont="1" applyFill="1" applyBorder="1"/>
    <xf numFmtId="44" fontId="18" fillId="5" borderId="9" xfId="2" applyFont="1" applyFill="1" applyBorder="1"/>
    <xf numFmtId="165" fontId="18" fillId="5" borderId="23" xfId="3" applyNumberFormat="1" applyFont="1" applyFill="1" applyBorder="1" applyAlignment="1">
      <alignment horizontal="center"/>
    </xf>
    <xf numFmtId="169" fontId="18" fillId="5" borderId="8" xfId="1" applyNumberFormat="1" applyFont="1" applyFill="1" applyBorder="1"/>
    <xf numFmtId="44" fontId="18" fillId="5" borderId="63" xfId="2" applyFont="1" applyFill="1" applyBorder="1"/>
    <xf numFmtId="169" fontId="18" fillId="5" borderId="64" xfId="1" applyNumberFormat="1" applyFont="1" applyFill="1" applyBorder="1"/>
    <xf numFmtId="44" fontId="18" fillId="5" borderId="51" xfId="2" applyFont="1" applyFill="1" applyBorder="1"/>
    <xf numFmtId="165" fontId="18" fillId="5" borderId="66" xfId="3" applyNumberFormat="1" applyFont="1" applyFill="1" applyBorder="1" applyAlignment="1">
      <alignment horizontal="center"/>
    </xf>
    <xf numFmtId="44" fontId="18" fillId="3" borderId="0" xfId="2" applyFont="1" applyFill="1"/>
    <xf numFmtId="165" fontId="18" fillId="0" borderId="0" xfId="3" applyNumberFormat="1" applyFont="1" applyFill="1" applyAlignment="1">
      <alignment horizontal="center"/>
    </xf>
    <xf numFmtId="165" fontId="18" fillId="3" borderId="0" xfId="3" applyNumberFormat="1" applyFont="1" applyFill="1" applyAlignment="1">
      <alignment horizontal="center"/>
    </xf>
    <xf numFmtId="44" fontId="18" fillId="5" borderId="23" xfId="2" applyFont="1" applyFill="1" applyBorder="1"/>
    <xf numFmtId="44" fontId="17" fillId="3" borderId="0" xfId="2" applyFont="1" applyFill="1" applyBorder="1"/>
    <xf numFmtId="0" fontId="19" fillId="0" borderId="0" xfId="0" applyFont="1"/>
    <xf numFmtId="9" fontId="18" fillId="5" borderId="23" xfId="0" applyNumberFormat="1" applyFont="1" applyFill="1" applyBorder="1"/>
    <xf numFmtId="44" fontId="18" fillId="5" borderId="23" xfId="0" applyNumberFormat="1" applyFont="1" applyFill="1" applyBorder="1"/>
    <xf numFmtId="44" fontId="18" fillId="0" borderId="23" xfId="2" applyFont="1" applyBorder="1"/>
    <xf numFmtId="9" fontId="18" fillId="4" borderId="23" xfId="0" applyNumberFormat="1" applyFont="1" applyFill="1" applyBorder="1"/>
    <xf numFmtId="44" fontId="18" fillId="4" borderId="23" xfId="2" applyFont="1" applyFill="1" applyBorder="1"/>
    <xf numFmtId="9" fontId="18" fillId="0" borderId="23" xfId="0" applyNumberFormat="1" applyFont="1" applyBorder="1"/>
    <xf numFmtId="44" fontId="18" fillId="0" borderId="23" xfId="0" applyNumberFormat="1" applyFont="1" applyBorder="1"/>
    <xf numFmtId="166" fontId="11" fillId="5" borderId="10" xfId="4" applyNumberFormat="1" applyFont="1" applyFill="1" applyBorder="1" applyAlignment="1" applyProtection="1">
      <alignment vertical="center"/>
      <protection locked="0"/>
    </xf>
    <xf numFmtId="166" fontId="11" fillId="5" borderId="21" xfId="4" applyNumberFormat="1" applyFont="1" applyFill="1" applyBorder="1" applyAlignment="1" applyProtection="1">
      <alignment vertical="center"/>
      <protection locked="0"/>
    </xf>
    <xf numFmtId="166" fontId="11" fillId="5" borderId="24" xfId="4" applyNumberFormat="1" applyFont="1" applyFill="1" applyBorder="1" applyAlignment="1" applyProtection="1">
      <alignment vertical="center"/>
      <protection locked="0"/>
    </xf>
    <xf numFmtId="166" fontId="11" fillId="5" borderId="25" xfId="4" applyNumberFormat="1" applyFont="1" applyFill="1" applyBorder="1" applyAlignment="1" applyProtection="1">
      <alignment vertical="center"/>
      <protection locked="0"/>
    </xf>
    <xf numFmtId="166" fontId="11" fillId="5" borderId="29" xfId="4" applyNumberFormat="1" applyFont="1" applyFill="1" applyBorder="1" applyAlignment="1" applyProtection="1">
      <alignment vertical="center"/>
      <protection locked="0"/>
    </xf>
    <xf numFmtId="166" fontId="11" fillId="5" borderId="30" xfId="4" applyNumberFormat="1" applyFont="1" applyFill="1" applyBorder="1" applyAlignment="1" applyProtection="1">
      <alignment vertical="center"/>
      <protection locked="0"/>
    </xf>
    <xf numFmtId="0" fontId="0" fillId="6" borderId="24" xfId="0" applyFont="1" applyFill="1" applyBorder="1" applyAlignment="1">
      <alignment horizontal="center"/>
    </xf>
    <xf numFmtId="165" fontId="18" fillId="6" borderId="23" xfId="3" applyNumberFormat="1" applyFont="1" applyFill="1" applyBorder="1" applyAlignment="1">
      <alignment horizontal="center"/>
    </xf>
    <xf numFmtId="44" fontId="0" fillId="6" borderId="60" xfId="0" applyNumberFormat="1" applyFont="1" applyFill="1" applyBorder="1"/>
    <xf numFmtId="0" fontId="16" fillId="0" borderId="0" xfId="0" applyFont="1" applyFill="1" applyBorder="1"/>
    <xf numFmtId="0" fontId="11" fillId="0" borderId="0" xfId="0" applyFont="1" applyBorder="1"/>
    <xf numFmtId="44" fontId="11" fillId="0" borderId="0" xfId="2" applyFont="1" applyBorder="1"/>
    <xf numFmtId="171" fontId="11" fillId="0" borderId="0" xfId="0" applyNumberFormat="1" applyFont="1" applyBorder="1"/>
    <xf numFmtId="0" fontId="22" fillId="0" borderId="0" xfId="0" applyFont="1" applyFill="1" applyBorder="1"/>
    <xf numFmtId="0" fontId="22" fillId="0" borderId="0" xfId="0" applyFont="1" applyFill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 applyFill="1" applyBorder="1" applyAlignment="1">
      <alignment horizontal="center"/>
    </xf>
    <xf numFmtId="0" fontId="16" fillId="0" borderId="0" xfId="0" applyFont="1" applyFill="1" applyBorder="1" applyAlignment="1" applyProtection="1">
      <alignment horizontal="center"/>
    </xf>
    <xf numFmtId="0" fontId="24" fillId="0" borderId="0" xfId="0" applyFont="1" applyFill="1" applyBorder="1" applyAlignment="1">
      <alignment horizontal="right"/>
    </xf>
    <xf numFmtId="44" fontId="24" fillId="0" borderId="0" xfId="2" applyFont="1" applyFill="1" applyBorder="1" applyAlignment="1">
      <alignment horizontal="right"/>
    </xf>
    <xf numFmtId="171" fontId="22" fillId="0" borderId="0" xfId="0" applyNumberFormat="1" applyFont="1" applyFill="1" applyBorder="1"/>
    <xf numFmtId="171" fontId="16" fillId="0" borderId="0" xfId="0" applyNumberFormat="1" applyFont="1" applyFill="1" applyBorder="1" applyAlignment="1">
      <alignment horizontal="centerContinuous"/>
    </xf>
    <xf numFmtId="43" fontId="16" fillId="0" borderId="0" xfId="1" applyFont="1" applyFill="1" applyBorder="1" applyAlignment="1">
      <alignment horizontal="centerContinuous"/>
    </xf>
    <xf numFmtId="0" fontId="16" fillId="0" borderId="0" xfId="0" applyFont="1" applyFill="1" applyBorder="1" applyAlignment="1">
      <alignment horizontal="centerContinuous"/>
    </xf>
    <xf numFmtId="0" fontId="23" fillId="0" borderId="0" xfId="0" applyFont="1" applyAlignment="1">
      <alignment vertical="top"/>
    </xf>
    <xf numFmtId="0" fontId="25" fillId="0" borderId="0" xfId="0" applyFont="1" applyFill="1" applyBorder="1"/>
    <xf numFmtId="44" fontId="25" fillId="0" borderId="0" xfId="2" applyFont="1" applyFill="1" applyBorder="1"/>
    <xf numFmtId="171" fontId="25" fillId="0" borderId="0" xfId="0" applyNumberFormat="1" applyFont="1" applyFill="1" applyBorder="1"/>
    <xf numFmtId="0" fontId="16" fillId="0" borderId="68" xfId="0" applyFont="1" applyFill="1" applyBorder="1" applyAlignment="1" applyProtection="1">
      <alignment horizontal="center"/>
    </xf>
    <xf numFmtId="0" fontId="16" fillId="0" borderId="69" xfId="0" applyFont="1" applyFill="1" applyBorder="1" applyAlignment="1" applyProtection="1">
      <alignment horizontal="center"/>
    </xf>
    <xf numFmtId="0" fontId="16" fillId="0" borderId="69" xfId="0" applyFont="1" applyFill="1" applyBorder="1" applyAlignment="1">
      <alignment horizontal="center"/>
    </xf>
    <xf numFmtId="44" fontId="16" fillId="0" borderId="69" xfId="2" applyFont="1" applyFill="1" applyBorder="1" applyAlignment="1" applyProtection="1">
      <alignment horizontal="center"/>
    </xf>
    <xf numFmtId="171" fontId="16" fillId="0" borderId="69" xfId="0" applyNumberFormat="1" applyFont="1" applyFill="1" applyBorder="1" applyAlignment="1" applyProtection="1">
      <alignment horizontal="center"/>
    </xf>
    <xf numFmtId="0" fontId="16" fillId="0" borderId="70" xfId="0" applyFont="1" applyFill="1" applyBorder="1" applyAlignment="1">
      <alignment horizontal="center"/>
    </xf>
    <xf numFmtId="0" fontId="16" fillId="0" borderId="71" xfId="0" applyFont="1" applyFill="1" applyBorder="1" applyAlignment="1" applyProtection="1">
      <alignment horizontal="center"/>
    </xf>
    <xf numFmtId="0" fontId="16" fillId="0" borderId="72" xfId="0" applyFont="1" applyFill="1" applyBorder="1" applyAlignment="1" applyProtection="1">
      <alignment horizontal="center"/>
    </xf>
    <xf numFmtId="0" fontId="16" fillId="0" borderId="72" xfId="0" applyFont="1" applyFill="1" applyBorder="1" applyAlignment="1">
      <alignment horizontal="center"/>
    </xf>
    <xf numFmtId="44" fontId="16" fillId="0" borderId="72" xfId="2" applyFont="1" applyFill="1" applyBorder="1" applyAlignment="1">
      <alignment horizontal="center"/>
    </xf>
    <xf numFmtId="171" fontId="16" fillId="0" borderId="72" xfId="0" applyNumberFormat="1" applyFont="1" applyFill="1" applyBorder="1" applyAlignment="1" applyProtection="1">
      <alignment horizontal="center"/>
    </xf>
    <xf numFmtId="0" fontId="16" fillId="0" borderId="73" xfId="0" applyFont="1" applyFill="1" applyBorder="1" applyAlignment="1">
      <alignment horizontal="center"/>
    </xf>
    <xf numFmtId="1" fontId="16" fillId="0" borderId="74" xfId="0" applyNumberFormat="1" applyFont="1" applyFill="1" applyBorder="1" applyProtection="1"/>
    <xf numFmtId="1" fontId="16" fillId="0" borderId="75" xfId="0" applyNumberFormat="1" applyFont="1" applyFill="1" applyBorder="1" applyProtection="1"/>
    <xf numFmtId="7" fontId="16" fillId="0" borderId="75" xfId="0" applyNumberFormat="1" applyFont="1" applyFill="1" applyBorder="1" applyProtection="1"/>
    <xf numFmtId="167" fontId="16" fillId="0" borderId="75" xfId="0" applyNumberFormat="1" applyFont="1" applyFill="1" applyBorder="1" applyProtection="1"/>
    <xf numFmtId="168" fontId="16" fillId="0" borderId="75" xfId="0" applyNumberFormat="1" applyFont="1" applyFill="1" applyBorder="1" applyProtection="1"/>
    <xf numFmtId="44" fontId="16" fillId="0" borderId="75" xfId="2" applyFont="1" applyFill="1" applyBorder="1" applyProtection="1"/>
    <xf numFmtId="171" fontId="16" fillId="0" borderId="75" xfId="0" applyNumberFormat="1" applyFont="1" applyFill="1" applyBorder="1" applyAlignment="1" applyProtection="1">
      <alignment horizontal="right"/>
    </xf>
    <xf numFmtId="43" fontId="16" fillId="7" borderId="75" xfId="1" applyFont="1" applyFill="1" applyBorder="1" applyAlignment="1" applyProtection="1">
      <alignment horizontal="right"/>
    </xf>
    <xf numFmtId="2" fontId="16" fillId="7" borderId="75" xfId="1" applyNumberFormat="1" applyFont="1" applyFill="1" applyBorder="1" applyAlignment="1" applyProtection="1">
      <alignment horizontal="right"/>
    </xf>
    <xf numFmtId="0" fontId="16" fillId="0" borderId="75" xfId="0" applyFont="1" applyFill="1" applyBorder="1"/>
    <xf numFmtId="1" fontId="16" fillId="0" borderId="75" xfId="0" applyNumberFormat="1" applyFont="1" applyFill="1" applyBorder="1" applyAlignment="1" applyProtection="1">
      <alignment horizontal="left"/>
    </xf>
    <xf numFmtId="1" fontId="16" fillId="0" borderId="76" xfId="0" applyNumberFormat="1" applyFont="1" applyFill="1" applyBorder="1" applyAlignment="1" applyProtection="1">
      <alignment horizontal="left"/>
    </xf>
    <xf numFmtId="0" fontId="11" fillId="0" borderId="0" xfId="0" applyFont="1" applyFill="1" applyBorder="1"/>
    <xf numFmtId="1" fontId="16" fillId="0" borderId="77" xfId="0" applyNumberFormat="1" applyFont="1" applyFill="1" applyBorder="1" applyProtection="1"/>
    <xf numFmtId="1" fontId="16" fillId="0" borderId="78" xfId="0" applyNumberFormat="1" applyFont="1" applyFill="1" applyBorder="1" applyProtection="1"/>
    <xf numFmtId="7" fontId="16" fillId="0" borderId="78" xfId="0" applyNumberFormat="1" applyFont="1" applyFill="1" applyBorder="1" applyProtection="1"/>
    <xf numFmtId="167" fontId="16" fillId="0" borderId="78" xfId="0" applyNumberFormat="1" applyFont="1" applyFill="1" applyBorder="1" applyProtection="1"/>
    <xf numFmtId="168" fontId="16" fillId="0" borderId="78" xfId="0" applyNumberFormat="1" applyFont="1" applyFill="1" applyBorder="1" applyProtection="1"/>
    <xf numFmtId="44" fontId="16" fillId="0" borderId="78" xfId="2" applyFont="1" applyFill="1" applyBorder="1" applyProtection="1"/>
    <xf numFmtId="171" fontId="16" fillId="0" borderId="78" xfId="0" applyNumberFormat="1" applyFont="1" applyFill="1" applyBorder="1" applyAlignment="1" applyProtection="1">
      <alignment horizontal="right"/>
    </xf>
    <xf numFmtId="43" fontId="16" fillId="7" borderId="78" xfId="1" applyFont="1" applyFill="1" applyBorder="1" applyAlignment="1" applyProtection="1">
      <alignment horizontal="right"/>
    </xf>
    <xf numFmtId="2" fontId="16" fillId="7" borderId="78" xfId="1" applyNumberFormat="1" applyFont="1" applyFill="1" applyBorder="1" applyAlignment="1" applyProtection="1">
      <alignment horizontal="right"/>
    </xf>
    <xf numFmtId="0" fontId="16" fillId="0" borderId="78" xfId="0" applyFont="1" applyFill="1" applyBorder="1"/>
    <xf numFmtId="1" fontId="16" fillId="0" borderId="78" xfId="0" applyNumberFormat="1" applyFont="1" applyFill="1" applyBorder="1" applyAlignment="1" applyProtection="1">
      <alignment horizontal="left"/>
    </xf>
    <xf numFmtId="1" fontId="16" fillId="0" borderId="79" xfId="0" applyNumberFormat="1" applyFont="1" applyFill="1" applyBorder="1" applyAlignment="1" applyProtection="1">
      <alignment horizontal="left"/>
    </xf>
    <xf numFmtId="0" fontId="26" fillId="0" borderId="0" xfId="0" applyFont="1" applyFill="1" applyBorder="1" applyAlignment="1">
      <alignment horizontal="centerContinuous"/>
    </xf>
    <xf numFmtId="0" fontId="16" fillId="0" borderId="7" xfId="0" applyFont="1" applyFill="1" applyBorder="1" applyAlignment="1">
      <alignment horizontal="centerContinuous"/>
    </xf>
    <xf numFmtId="15" fontId="16" fillId="0" borderId="0" xfId="0" applyNumberFormat="1" applyFont="1" applyFill="1" applyBorder="1"/>
    <xf numFmtId="0" fontId="24" fillId="0" borderId="0" xfId="0" applyFont="1" applyFill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left"/>
    </xf>
    <xf numFmtId="0" fontId="16" fillId="0" borderId="0" xfId="0" applyFont="1" applyFill="1" applyBorder="1" applyAlignment="1" applyProtection="1">
      <alignment horizontal="left"/>
    </xf>
    <xf numFmtId="0" fontId="24" fillId="0" borderId="0" xfId="0" applyFont="1" applyFill="1" applyBorder="1" applyAlignment="1" applyProtection="1">
      <alignment horizontal="right"/>
    </xf>
    <xf numFmtId="168" fontId="16" fillId="0" borderId="0" xfId="0" applyNumberFormat="1" applyFont="1" applyFill="1" applyBorder="1" applyProtection="1"/>
    <xf numFmtId="7" fontId="24" fillId="0" borderId="7" xfId="0" applyNumberFormat="1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right"/>
    </xf>
    <xf numFmtId="167" fontId="22" fillId="0" borderId="0" xfId="0" applyNumberFormat="1" applyFont="1" applyFill="1" applyBorder="1" applyProtection="1"/>
    <xf numFmtId="0" fontId="22" fillId="0" borderId="0" xfId="0" applyFont="1" applyFill="1" applyBorder="1" applyAlignment="1" applyProtection="1">
      <alignment horizontal="left"/>
    </xf>
    <xf numFmtId="0" fontId="22" fillId="0" borderId="0" xfId="0" applyFont="1" applyFill="1" applyBorder="1" applyProtection="1"/>
    <xf numFmtId="168" fontId="22" fillId="0" borderId="0" xfId="0" applyNumberFormat="1" applyFont="1" applyFill="1" applyBorder="1" applyProtection="1"/>
    <xf numFmtId="0" fontId="22" fillId="0" borderId="2" xfId="0" applyFont="1" applyFill="1" applyBorder="1"/>
    <xf numFmtId="0" fontId="22" fillId="0" borderId="2" xfId="0" applyFont="1" applyFill="1" applyBorder="1" applyAlignment="1" applyProtection="1">
      <alignment horizontal="right"/>
    </xf>
    <xf numFmtId="167" fontId="22" fillId="0" borderId="2" xfId="0" applyNumberFormat="1" applyFont="1" applyFill="1" applyBorder="1" applyProtection="1"/>
    <xf numFmtId="0" fontId="16" fillId="0" borderId="2" xfId="0" applyFont="1" applyFill="1" applyBorder="1" applyAlignment="1" applyProtection="1">
      <alignment horizontal="center"/>
    </xf>
    <xf numFmtId="0" fontId="22" fillId="0" borderId="2" xfId="0" applyFont="1" applyFill="1" applyBorder="1" applyAlignment="1" applyProtection="1">
      <alignment horizontal="left"/>
    </xf>
    <xf numFmtId="0" fontId="22" fillId="0" borderId="2" xfId="0" applyFont="1" applyFill="1" applyBorder="1" applyProtection="1"/>
    <xf numFmtId="0" fontId="16" fillId="0" borderId="2" xfId="0" applyFont="1" applyFill="1" applyBorder="1" applyAlignment="1" applyProtection="1">
      <alignment horizontal="left"/>
    </xf>
    <xf numFmtId="168" fontId="22" fillId="0" borderId="2" xfId="0" applyNumberFormat="1" applyFont="1" applyFill="1" applyBorder="1" applyProtection="1"/>
    <xf numFmtId="0" fontId="24" fillId="0" borderId="0" xfId="0" applyFont="1" applyFill="1" applyBorder="1"/>
    <xf numFmtId="171" fontId="16" fillId="0" borderId="78" xfId="0" applyNumberFormat="1" applyFont="1" applyFill="1" applyBorder="1" applyProtection="1"/>
    <xf numFmtId="1" fontId="16" fillId="0" borderId="79" xfId="0" applyNumberFormat="1" applyFont="1" applyFill="1" applyBorder="1" applyProtection="1"/>
    <xf numFmtId="0" fontId="22" fillId="0" borderId="0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right"/>
    </xf>
    <xf numFmtId="1" fontId="22" fillId="0" borderId="0" xfId="0" applyNumberFormat="1" applyFont="1" applyFill="1" applyBorder="1" applyAlignment="1" applyProtection="1">
      <alignment horizontal="right"/>
    </xf>
    <xf numFmtId="0" fontId="22" fillId="0" borderId="0" xfId="0" applyFont="1" applyFill="1" applyBorder="1" applyAlignment="1">
      <alignment horizontal="center"/>
    </xf>
    <xf numFmtId="1" fontId="22" fillId="0" borderId="0" xfId="0" applyNumberFormat="1" applyFont="1" applyFill="1" applyBorder="1" applyAlignment="1" applyProtection="1">
      <alignment horizontal="center"/>
    </xf>
    <xf numFmtId="0" fontId="22" fillId="0" borderId="2" xfId="0" applyFont="1" applyFill="1" applyBorder="1" applyAlignment="1">
      <alignment horizontal="center"/>
    </xf>
    <xf numFmtId="165" fontId="22" fillId="0" borderId="0" xfId="0" applyNumberFormat="1" applyFont="1" applyFill="1" applyBorder="1" applyProtection="1"/>
    <xf numFmtId="0" fontId="11" fillId="0" borderId="2" xfId="0" applyFont="1" applyBorder="1"/>
    <xf numFmtId="0" fontId="27" fillId="0" borderId="0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 applyAlignment="1" applyProtection="1">
      <alignment horizontal="center"/>
    </xf>
    <xf numFmtId="165" fontId="22" fillId="0" borderId="0" xfId="0" applyNumberFormat="1" applyFont="1" applyFill="1" applyBorder="1"/>
    <xf numFmtId="1" fontId="11" fillId="0" borderId="0" xfId="0" applyNumberFormat="1" applyFont="1" applyBorder="1"/>
    <xf numFmtId="1" fontId="16" fillId="0" borderId="80" xfId="0" applyNumberFormat="1" applyFont="1" applyFill="1" applyBorder="1" applyProtection="1"/>
    <xf numFmtId="1" fontId="16" fillId="7" borderId="81" xfId="0" applyNumberFormat="1" applyFont="1" applyFill="1" applyBorder="1" applyProtection="1"/>
    <xf numFmtId="1" fontId="16" fillId="0" borderId="0" xfId="0" applyNumberFormat="1" applyFont="1" applyFill="1" applyBorder="1" applyProtection="1"/>
    <xf numFmtId="0" fontId="11" fillId="0" borderId="0" xfId="0" applyFont="1" applyFill="1"/>
    <xf numFmtId="0" fontId="11" fillId="0" borderId="0" xfId="0" applyFont="1"/>
    <xf numFmtId="0" fontId="11" fillId="0" borderId="7" xfId="0" applyFont="1" applyBorder="1"/>
    <xf numFmtId="0" fontId="11" fillId="0" borderId="9" xfId="0" applyFont="1" applyBorder="1"/>
    <xf numFmtId="0" fontId="22" fillId="0" borderId="9" xfId="0" applyFont="1" applyFill="1" applyBorder="1"/>
    <xf numFmtId="0" fontId="22" fillId="0" borderId="7" xfId="0" applyFont="1" applyFill="1" applyBorder="1"/>
    <xf numFmtId="44" fontId="22" fillId="0" borderId="0" xfId="2" applyFont="1" applyFill="1" applyBorder="1"/>
    <xf numFmtId="44" fontId="18" fillId="5" borderId="23" xfId="2" applyNumberFormat="1" applyFont="1" applyFill="1" applyBorder="1"/>
    <xf numFmtId="0" fontId="11" fillId="9" borderId="22" xfId="4" applyFont="1" applyFill="1" applyBorder="1" applyAlignment="1" applyProtection="1">
      <alignment vertical="center"/>
      <protection locked="0"/>
    </xf>
    <xf numFmtId="0" fontId="11" fillId="9" borderId="26" xfId="4" applyFont="1" applyFill="1" applyBorder="1" applyAlignment="1" applyProtection="1">
      <alignment vertical="center"/>
      <protection locked="0"/>
    </xf>
    <xf numFmtId="166" fontId="11" fillId="9" borderId="24" xfId="4" applyNumberFormat="1" applyFont="1" applyFill="1" applyBorder="1" applyAlignment="1" applyProtection="1">
      <alignment vertical="center"/>
      <protection locked="0"/>
    </xf>
    <xf numFmtId="166" fontId="11" fillId="9" borderId="23" xfId="4" applyNumberFormat="1" applyFont="1" applyFill="1" applyBorder="1" applyAlignment="1" applyProtection="1">
      <alignment vertical="center"/>
      <protection locked="0"/>
    </xf>
    <xf numFmtId="8" fontId="0" fillId="9" borderId="0" xfId="0" applyNumberFormat="1" applyFill="1"/>
    <xf numFmtId="166" fontId="11" fillId="9" borderId="5" xfId="4" applyNumberFormat="1" applyFont="1" applyFill="1" applyBorder="1" applyAlignment="1" applyProtection="1">
      <alignment vertical="center"/>
      <protection locked="0"/>
    </xf>
    <xf numFmtId="166" fontId="11" fillId="9" borderId="28" xfId="4" applyNumberFormat="1" applyFont="1" applyFill="1" applyBorder="1" applyAlignment="1" applyProtection="1">
      <alignment vertical="center"/>
      <protection locked="0"/>
    </xf>
    <xf numFmtId="166" fontId="11" fillId="9" borderId="29" xfId="4" applyNumberFormat="1" applyFont="1" applyFill="1" applyBorder="1" applyAlignment="1" applyProtection="1">
      <alignment vertical="center"/>
      <protection locked="0"/>
    </xf>
    <xf numFmtId="0" fontId="11" fillId="8" borderId="23" xfId="4" applyFont="1" applyFill="1" applyBorder="1" applyAlignment="1" applyProtection="1">
      <alignment vertical="center"/>
      <protection locked="0"/>
    </xf>
    <xf numFmtId="0" fontId="0" fillId="8" borderId="0" xfId="0" applyFill="1"/>
    <xf numFmtId="0" fontId="11" fillId="8" borderId="23" xfId="4" quotePrefix="1" applyFont="1" applyFill="1" applyBorder="1" applyAlignment="1" applyProtection="1">
      <alignment vertical="center"/>
      <protection locked="0"/>
    </xf>
    <xf numFmtId="0" fontId="11" fillId="8" borderId="27" xfId="4" quotePrefix="1" applyFont="1" applyFill="1" applyBorder="1" applyAlignment="1" applyProtection="1">
      <alignment vertical="center"/>
      <protection locked="0"/>
    </xf>
    <xf numFmtId="49" fontId="0" fillId="3" borderId="54" xfId="0" applyNumberFormat="1" applyFont="1" applyFill="1" applyBorder="1"/>
    <xf numFmtId="49" fontId="0" fillId="3" borderId="22" xfId="0" applyNumberFormat="1" applyFont="1" applyFill="1" applyBorder="1"/>
    <xf numFmtId="49" fontId="0" fillId="3" borderId="22" xfId="0" applyNumberFormat="1" applyFill="1" applyBorder="1" applyAlignment="1">
      <alignment wrapText="1"/>
    </xf>
    <xf numFmtId="44" fontId="18" fillId="7" borderId="22" xfId="2" applyFont="1" applyFill="1" applyBorder="1"/>
    <xf numFmtId="169" fontId="18" fillId="7" borderId="8" xfId="1" applyNumberFormat="1" applyFont="1" applyFill="1" applyBorder="1"/>
    <xf numFmtId="44" fontId="18" fillId="7" borderId="53" xfId="2" applyFont="1" applyFill="1" applyBorder="1"/>
    <xf numFmtId="44" fontId="18" fillId="7" borderId="9" xfId="2" applyFont="1" applyFill="1" applyBorder="1"/>
    <xf numFmtId="44" fontId="0" fillId="7" borderId="8" xfId="0" applyNumberFormat="1" applyFont="1" applyFill="1" applyBorder="1"/>
    <xf numFmtId="44" fontId="18" fillId="7" borderId="57" xfId="2" applyFont="1" applyFill="1" applyBorder="1"/>
    <xf numFmtId="44" fontId="18" fillId="4" borderId="22" xfId="2" applyFont="1" applyFill="1" applyBorder="1"/>
    <xf numFmtId="169" fontId="18" fillId="4" borderId="8" xfId="1" applyNumberFormat="1" applyFont="1" applyFill="1" applyBorder="1"/>
    <xf numFmtId="44" fontId="18" fillId="4" borderId="9" xfId="2" applyFont="1" applyFill="1" applyBorder="1"/>
    <xf numFmtId="44" fontId="0" fillId="4" borderId="8" xfId="0" applyNumberFormat="1" applyFont="1" applyFill="1" applyBorder="1"/>
    <xf numFmtId="44" fontId="18" fillId="4" borderId="54" xfId="2" applyFont="1" applyFill="1" applyBorder="1"/>
    <xf numFmtId="169" fontId="18" fillId="4" borderId="55" xfId="1" applyNumberFormat="1" applyFont="1" applyFill="1" applyBorder="1"/>
    <xf numFmtId="44" fontId="18" fillId="4" borderId="56" xfId="2" applyFont="1" applyFill="1" applyBorder="1"/>
    <xf numFmtId="44" fontId="0" fillId="4" borderId="55" xfId="0" applyNumberFormat="1" applyFont="1" applyFill="1" applyBorder="1"/>
    <xf numFmtId="169" fontId="0" fillId="4" borderId="8" xfId="0" applyNumberFormat="1" applyFont="1" applyFill="1" applyBorder="1"/>
    <xf numFmtId="49" fontId="0" fillId="0" borderId="22" xfId="0" applyNumberFormat="1" applyFont="1" applyFill="1" applyBorder="1"/>
    <xf numFmtId="0" fontId="0" fillId="0" borderId="8" xfId="0" applyFont="1" applyFill="1" applyBorder="1"/>
    <xf numFmtId="44" fontId="0" fillId="7" borderId="23" xfId="0" applyNumberFormat="1" applyFont="1" applyFill="1" applyBorder="1"/>
    <xf numFmtId="44" fontId="18" fillId="7" borderId="23" xfId="2" applyFont="1" applyFill="1" applyBorder="1"/>
    <xf numFmtId="0" fontId="0" fillId="7" borderId="67" xfId="0" applyFont="1" applyFill="1" applyBorder="1"/>
    <xf numFmtId="0" fontId="0" fillId="7" borderId="67" xfId="0" applyFill="1" applyBorder="1"/>
    <xf numFmtId="0" fontId="0" fillId="7" borderId="23" xfId="0" applyFont="1" applyFill="1" applyBorder="1"/>
    <xf numFmtId="0" fontId="26" fillId="0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16" fillId="0" borderId="7" xfId="0" applyFont="1" applyFill="1" applyBorder="1" applyAlignment="1">
      <alignment horizontal="center"/>
    </xf>
    <xf numFmtId="0" fontId="16" fillId="0" borderId="7" xfId="0" applyFont="1" applyFill="1" applyBorder="1"/>
    <xf numFmtId="172" fontId="16" fillId="0" borderId="7" xfId="0" applyNumberFormat="1" applyFont="1" applyFill="1" applyBorder="1" applyAlignment="1">
      <alignment horizontal="centerContinuous"/>
    </xf>
    <xf numFmtId="15" fontId="16" fillId="0" borderId="7" xfId="0" applyNumberFormat="1" applyFont="1" applyFill="1" applyBorder="1" applyAlignment="1">
      <alignment horizontal="centerContinuous"/>
    </xf>
    <xf numFmtId="7" fontId="22" fillId="0" borderId="7" xfId="0" applyNumberFormat="1" applyFont="1" applyFill="1" applyBorder="1" applyAlignment="1" applyProtection="1">
      <alignment horizontal="center"/>
    </xf>
    <xf numFmtId="167" fontId="22" fillId="0" borderId="7" xfId="0" applyNumberFormat="1" applyFont="1" applyFill="1" applyBorder="1" applyAlignment="1" applyProtection="1">
      <alignment horizontal="center"/>
    </xf>
    <xf numFmtId="169" fontId="22" fillId="0" borderId="7" xfId="0" applyNumberFormat="1" applyFont="1" applyFill="1" applyBorder="1" applyAlignment="1" applyProtection="1">
      <alignment horizontal="center"/>
    </xf>
    <xf numFmtId="7" fontId="16" fillId="4" borderId="7" xfId="0" applyNumberFormat="1" applyFont="1" applyFill="1" applyBorder="1" applyAlignment="1" applyProtection="1">
      <alignment horizontal="center"/>
    </xf>
    <xf numFmtId="1" fontId="22" fillId="0" borderId="7" xfId="0" applyNumberFormat="1" applyFont="1" applyFill="1" applyBorder="1" applyAlignment="1" applyProtection="1">
      <alignment horizontal="center"/>
    </xf>
    <xf numFmtId="168" fontId="22" fillId="0" borderId="7" xfId="0" applyNumberFormat="1" applyFont="1" applyFill="1" applyBorder="1" applyAlignment="1" applyProtection="1">
      <alignment horizontal="center"/>
    </xf>
    <xf numFmtId="5" fontId="22" fillId="0" borderId="7" xfId="0" applyNumberFormat="1" applyFont="1" applyFill="1" applyBorder="1" applyAlignment="1" applyProtection="1">
      <alignment horizontal="center"/>
    </xf>
    <xf numFmtId="9" fontId="22" fillId="0" borderId="7" xfId="3" applyFont="1" applyFill="1" applyBorder="1" applyAlignment="1" applyProtection="1">
      <alignment horizontal="center"/>
    </xf>
    <xf numFmtId="1" fontId="11" fillId="0" borderId="9" xfId="0" applyNumberFormat="1" applyFont="1" applyBorder="1"/>
    <xf numFmtId="165" fontId="22" fillId="0" borderId="7" xfId="0" applyNumberFormat="1" applyFont="1" applyFill="1" applyBorder="1" applyAlignment="1" applyProtection="1">
      <alignment horizontal="center"/>
    </xf>
    <xf numFmtId="0" fontId="22" fillId="0" borderId="7" xfId="0" applyFont="1" applyBorder="1" applyAlignment="1">
      <alignment horizontal="center"/>
    </xf>
    <xf numFmtId="9" fontId="11" fillId="0" borderId="0" xfId="3" applyNumberFormat="1" applyFont="1" applyBorder="1"/>
    <xf numFmtId="0" fontId="24" fillId="0" borderId="0" xfId="0" applyFont="1" applyBorder="1"/>
    <xf numFmtId="165" fontId="22" fillId="0" borderId="7" xfId="0" applyNumberFormat="1" applyFont="1" applyBorder="1"/>
    <xf numFmtId="9" fontId="16" fillId="0" borderId="7" xfId="0" applyNumberFormat="1" applyFont="1" applyBorder="1"/>
    <xf numFmtId="1" fontId="22" fillId="0" borderId="7" xfId="0" applyNumberFormat="1" applyFont="1" applyFill="1" applyBorder="1" applyAlignment="1">
      <alignment horizontal="center"/>
    </xf>
    <xf numFmtId="9" fontId="11" fillId="0" borderId="0" xfId="0" applyNumberFormat="1" applyFont="1" applyBorder="1"/>
    <xf numFmtId="165" fontId="22" fillId="0" borderId="7" xfId="0" applyNumberFormat="1" applyFont="1" applyFill="1" applyBorder="1" applyAlignment="1">
      <alignment horizontal="center"/>
    </xf>
    <xf numFmtId="10" fontId="11" fillId="0" borderId="0" xfId="0" applyNumberFormat="1" applyFont="1" applyBorder="1"/>
    <xf numFmtId="0" fontId="29" fillId="0" borderId="0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43" fontId="11" fillId="0" borderId="0" xfId="0" applyNumberFormat="1" applyFont="1" applyBorder="1"/>
    <xf numFmtId="2" fontId="11" fillId="0" borderId="0" xfId="0" applyNumberFormat="1" applyFont="1" applyFill="1" applyBorder="1"/>
    <xf numFmtId="2" fontId="11" fillId="0" borderId="0" xfId="0" applyNumberFormat="1" applyFont="1" applyBorder="1"/>
    <xf numFmtId="43" fontId="11" fillId="0" borderId="0" xfId="1" applyFont="1" applyFill="1" applyBorder="1"/>
    <xf numFmtId="0" fontId="22" fillId="0" borderId="0" xfId="0" applyFont="1" applyBorder="1" applyAlignment="1">
      <alignment horizontal="center"/>
    </xf>
    <xf numFmtId="165" fontId="22" fillId="0" borderId="0" xfId="0" applyNumberFormat="1" applyFont="1" applyBorder="1"/>
    <xf numFmtId="7" fontId="16" fillId="7" borderId="81" xfId="0" applyNumberFormat="1" applyFont="1" applyFill="1" applyBorder="1" applyProtection="1"/>
    <xf numFmtId="168" fontId="16" fillId="7" borderId="81" xfId="0" applyNumberFormat="1" applyFont="1" applyFill="1" applyBorder="1" applyProtection="1"/>
    <xf numFmtId="169" fontId="16" fillId="7" borderId="81" xfId="0" applyNumberFormat="1" applyFont="1" applyFill="1" applyBorder="1" applyProtection="1"/>
    <xf numFmtId="44" fontId="16" fillId="7" borderId="81" xfId="2" applyFont="1" applyFill="1" applyBorder="1" applyProtection="1"/>
    <xf numFmtId="171" fontId="16" fillId="7" borderId="81" xfId="0" applyNumberFormat="1" applyFont="1" applyFill="1" applyBorder="1" applyProtection="1"/>
    <xf numFmtId="43" fontId="16" fillId="7" borderId="81" xfId="1" applyFont="1" applyFill="1" applyBorder="1" applyProtection="1"/>
    <xf numFmtId="43" fontId="16" fillId="7" borderId="81" xfId="1" applyFont="1" applyFill="1" applyBorder="1" applyAlignment="1" applyProtection="1">
      <alignment horizontal="right"/>
    </xf>
    <xf numFmtId="1" fontId="16" fillId="7" borderId="82" xfId="0" applyNumberFormat="1" applyFont="1" applyFill="1" applyBorder="1" applyProtection="1"/>
    <xf numFmtId="0" fontId="24" fillId="0" borderId="0" xfId="0" applyFont="1" applyBorder="1" applyAlignment="1">
      <alignment horizontal="right"/>
    </xf>
    <xf numFmtId="0" fontId="11" fillId="0" borderId="0" xfId="4" applyFont="1" applyBorder="1" applyAlignment="1">
      <alignment horizontal="center"/>
    </xf>
    <xf numFmtId="0" fontId="16" fillId="0" borderId="42" xfId="4" applyFont="1" applyFill="1" applyBorder="1" applyAlignment="1">
      <alignment horizontal="right" vertical="top"/>
    </xf>
    <xf numFmtId="0" fontId="16" fillId="0" borderId="43" xfId="4" applyFont="1" applyFill="1" applyBorder="1" applyAlignment="1">
      <alignment horizontal="right" vertical="top"/>
    </xf>
    <xf numFmtId="0" fontId="15" fillId="0" borderId="47" xfId="4" applyFont="1" applyFill="1" applyBorder="1" applyAlignment="1">
      <alignment horizontal="right" vertical="center"/>
    </xf>
    <xf numFmtId="0" fontId="15" fillId="0" borderId="48" xfId="4" applyFont="1" applyFill="1" applyBorder="1" applyAlignment="1">
      <alignment horizontal="right" vertical="center"/>
    </xf>
    <xf numFmtId="0" fontId="11" fillId="0" borderId="50" xfId="4" applyFont="1" applyBorder="1"/>
    <xf numFmtId="166" fontId="11" fillId="9" borderId="27" xfId="4" applyNumberFormat="1" applyFont="1" applyFill="1" applyBorder="1" applyAlignment="1">
      <alignment horizontal="center" vertical="center"/>
    </xf>
    <xf numFmtId="166" fontId="11" fillId="9" borderId="45" xfId="4" applyNumberFormat="1" applyFont="1" applyFill="1" applyBorder="1" applyAlignment="1">
      <alignment horizontal="center" vertical="center"/>
    </xf>
    <xf numFmtId="166" fontId="11" fillId="7" borderId="27" xfId="4" applyNumberFormat="1" applyFont="1" applyFill="1" applyBorder="1" applyAlignment="1">
      <alignment horizontal="center" vertical="center"/>
    </xf>
    <xf numFmtId="166" fontId="11" fillId="7" borderId="45" xfId="4" applyNumberFormat="1" applyFont="1" applyFill="1" applyBorder="1" applyAlignment="1">
      <alignment horizontal="center" vertical="center"/>
    </xf>
    <xf numFmtId="166" fontId="11" fillId="0" borderId="27" xfId="4" applyNumberFormat="1" applyFont="1" applyBorder="1" applyAlignment="1">
      <alignment horizontal="center" vertical="center"/>
    </xf>
    <xf numFmtId="166" fontId="11" fillId="0" borderId="45" xfId="4" applyNumberFormat="1" applyFont="1" applyBorder="1" applyAlignment="1">
      <alignment horizontal="center" vertical="center"/>
    </xf>
    <xf numFmtId="166" fontId="11" fillId="0" borderId="36" xfId="4" applyNumberFormat="1" applyFont="1" applyBorder="1" applyAlignment="1">
      <alignment horizontal="center" vertical="center"/>
    </xf>
    <xf numFmtId="166" fontId="11" fillId="0" borderId="46" xfId="4" applyNumberFormat="1" applyFont="1" applyBorder="1" applyAlignment="1">
      <alignment horizontal="center" vertical="center"/>
    </xf>
    <xf numFmtId="166" fontId="11" fillId="0" borderId="36" xfId="4" applyNumberFormat="1" applyFont="1" applyBorder="1" applyAlignment="1">
      <alignment vertical="center"/>
    </xf>
    <xf numFmtId="166" fontId="11" fillId="0" borderId="40" xfId="4" applyNumberFormat="1" applyFont="1" applyBorder="1" applyAlignment="1">
      <alignment vertical="center"/>
    </xf>
    <xf numFmtId="0" fontId="16" fillId="0" borderId="37" xfId="4" applyFont="1" applyFill="1" applyBorder="1" applyAlignment="1">
      <alignment horizontal="right" vertical="top"/>
    </xf>
    <xf numFmtId="0" fontId="16" fillId="0" borderId="38" xfId="4" applyFont="1" applyFill="1" applyBorder="1" applyAlignment="1">
      <alignment horizontal="right" vertical="top"/>
    </xf>
    <xf numFmtId="0" fontId="15" fillId="0" borderId="33" xfId="4" applyFont="1" applyFill="1" applyBorder="1" applyAlignment="1">
      <alignment horizontal="right"/>
    </xf>
    <xf numFmtId="0" fontId="15" fillId="0" borderId="34" xfId="4" applyFont="1" applyFill="1" applyBorder="1" applyAlignment="1">
      <alignment horizontal="right"/>
    </xf>
    <xf numFmtId="166" fontId="11" fillId="9" borderId="41" xfId="4" applyNumberFormat="1" applyFont="1" applyFill="1" applyBorder="1" applyAlignment="1">
      <alignment horizontal="center" vertical="center"/>
    </xf>
    <xf numFmtId="166" fontId="11" fillId="9" borderId="44" xfId="4" applyNumberFormat="1" applyFont="1" applyFill="1" applyBorder="1" applyAlignment="1">
      <alignment horizontal="center" vertical="center"/>
    </xf>
    <xf numFmtId="166" fontId="11" fillId="0" borderId="27" xfId="4" applyNumberFormat="1" applyFont="1" applyBorder="1" applyAlignment="1">
      <alignment vertical="center"/>
    </xf>
    <xf numFmtId="166" fontId="11" fillId="0" borderId="20" xfId="4" applyNumberFormat="1" applyFont="1" applyBorder="1" applyAlignment="1">
      <alignment vertical="center"/>
    </xf>
    <xf numFmtId="49" fontId="14" fillId="0" borderId="12" xfId="4" quotePrefix="1" applyNumberFormat="1" applyFont="1" applyFill="1" applyBorder="1" applyAlignment="1">
      <alignment horizontal="center" vertical="top" wrapText="1"/>
    </xf>
    <xf numFmtId="49" fontId="14" fillId="0" borderId="15" xfId="4" applyNumberFormat="1" applyFont="1" applyFill="1" applyBorder="1" applyAlignment="1">
      <alignment horizontal="center" vertical="top" wrapText="1"/>
    </xf>
    <xf numFmtId="49" fontId="14" fillId="0" borderId="18" xfId="4" applyNumberFormat="1" applyFont="1" applyFill="1" applyBorder="1" applyAlignment="1">
      <alignment horizontal="center" vertical="top" wrapText="1"/>
    </xf>
    <xf numFmtId="0" fontId="15" fillId="0" borderId="31" xfId="4" applyFont="1" applyFill="1" applyBorder="1" applyAlignment="1">
      <alignment horizontal="right" vertical="center"/>
    </xf>
    <xf numFmtId="0" fontId="15" fillId="0" borderId="32" xfId="4" applyFont="1" applyFill="1" applyBorder="1" applyAlignment="1">
      <alignment horizontal="right" vertical="center"/>
    </xf>
    <xf numFmtId="166" fontId="11" fillId="0" borderId="35" xfId="4" applyNumberFormat="1" applyFont="1" applyBorder="1" applyAlignment="1">
      <alignment vertical="center"/>
    </xf>
    <xf numFmtId="166" fontId="11" fillId="0" borderId="39" xfId="4" applyNumberFormat="1" applyFont="1" applyBorder="1" applyAlignment="1">
      <alignment vertical="center"/>
    </xf>
    <xf numFmtId="0" fontId="12" fillId="0" borderId="0" xfId="4" applyFont="1" applyBorder="1" applyAlignment="1">
      <alignment horizontal="center"/>
    </xf>
    <xf numFmtId="0" fontId="13" fillId="0" borderId="11" xfId="4" applyFont="1" applyFill="1" applyBorder="1" applyAlignment="1">
      <alignment horizontal="center"/>
    </xf>
    <xf numFmtId="0" fontId="13" fillId="0" borderId="14" xfId="4" applyFont="1" applyFill="1" applyBorder="1" applyAlignment="1">
      <alignment horizontal="center"/>
    </xf>
    <xf numFmtId="0" fontId="13" fillId="0" borderId="17" xfId="4" applyFont="1" applyFill="1" applyBorder="1" applyAlignment="1">
      <alignment horizontal="center"/>
    </xf>
    <xf numFmtId="0" fontId="13" fillId="8" borderId="12" xfId="4" applyFont="1" applyFill="1" applyBorder="1" applyAlignment="1">
      <alignment horizontal="center"/>
    </xf>
    <xf numFmtId="0" fontId="13" fillId="8" borderId="15" xfId="4" applyFont="1" applyFill="1" applyBorder="1" applyAlignment="1">
      <alignment horizontal="center"/>
    </xf>
    <xf numFmtId="0" fontId="13" fillId="8" borderId="18" xfId="4" applyFont="1" applyFill="1" applyBorder="1" applyAlignment="1">
      <alignment horizontal="center"/>
    </xf>
    <xf numFmtId="49" fontId="14" fillId="0" borderId="12" xfId="4" applyNumberFormat="1" applyFont="1" applyFill="1" applyBorder="1" applyAlignment="1">
      <alignment horizontal="center" vertical="top" wrapText="1"/>
    </xf>
    <xf numFmtId="0" fontId="14" fillId="0" borderId="12" xfId="4" applyFont="1" applyFill="1" applyBorder="1" applyAlignment="1">
      <alignment horizontal="center" vertical="top" wrapText="1"/>
    </xf>
    <xf numFmtId="0" fontId="14" fillId="0" borderId="15" xfId="4" applyFont="1" applyFill="1" applyBorder="1" applyAlignment="1">
      <alignment horizontal="center" vertical="top" wrapText="1"/>
    </xf>
    <xf numFmtId="0" fontId="14" fillId="0" borderId="18" xfId="4" applyFont="1" applyFill="1" applyBorder="1" applyAlignment="1">
      <alignment horizontal="center" vertical="top" wrapText="1"/>
    </xf>
    <xf numFmtId="0" fontId="14" fillId="0" borderId="13" xfId="4" applyFont="1" applyFill="1" applyBorder="1" applyAlignment="1">
      <alignment horizontal="center" vertical="top" wrapText="1"/>
    </xf>
    <xf numFmtId="0" fontId="14" fillId="0" borderId="16" xfId="4" applyFont="1" applyFill="1" applyBorder="1" applyAlignment="1">
      <alignment horizontal="center" vertical="top" wrapText="1"/>
    </xf>
    <xf numFmtId="0" fontId="14" fillId="0" borderId="19" xfId="4" applyFont="1" applyFill="1" applyBorder="1" applyAlignment="1">
      <alignment horizontal="center" vertical="top" wrapText="1"/>
    </xf>
    <xf numFmtId="164" fontId="11" fillId="0" borderId="0" xfId="0" applyNumberFormat="1" applyFont="1" applyBorder="1" applyAlignment="1">
      <alignment horizontal="center"/>
    </xf>
    <xf numFmtId="49" fontId="2" fillId="0" borderId="12" xfId="0" quotePrefix="1" applyNumberFormat="1" applyFont="1" applyBorder="1" applyAlignment="1">
      <alignment horizontal="center" vertical="top"/>
    </xf>
    <xf numFmtId="49" fontId="2" fillId="0" borderId="15" xfId="0" applyNumberFormat="1" applyFont="1" applyBorder="1" applyAlignment="1">
      <alignment horizontal="center" vertical="top"/>
    </xf>
    <xf numFmtId="49" fontId="2" fillId="0" borderId="18" xfId="0" applyNumberFormat="1" applyFont="1" applyBorder="1" applyAlignment="1">
      <alignment horizontal="center" vertical="top"/>
    </xf>
    <xf numFmtId="0" fontId="16" fillId="0" borderId="12" xfId="4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3" xfId="0" applyFont="1" applyBorder="1" applyAlignment="1">
      <alignment horizontal="center"/>
    </xf>
    <xf numFmtId="44" fontId="18" fillId="5" borderId="8" xfId="2" applyFont="1" applyFill="1" applyBorder="1" applyAlignment="1">
      <alignment horizontal="center"/>
    </xf>
    <xf numFmtId="44" fontId="18" fillId="5" borderId="24" xfId="2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Sheet1" xfId="4"/>
    <cellStyle name="Percent" xfId="3" builtinId="5"/>
  </cellStyles>
  <dxfs count="3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213360</xdr:colOff>
          <xdr:row>3</xdr:row>
          <xdr:rowOff>0</xdr:rowOff>
        </xdr:from>
        <xdr:to>
          <xdr:col>32</xdr:col>
          <xdr:colOff>30480</xdr:colOff>
          <xdr:row>3</xdr:row>
          <xdr:rowOff>152400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Press to set print area for Recap Only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220980</xdr:colOff>
          <xdr:row>4</xdr:row>
          <xdr:rowOff>0</xdr:rowOff>
        </xdr:from>
        <xdr:to>
          <xdr:col>32</xdr:col>
          <xdr:colOff>38100</xdr:colOff>
          <xdr:row>4</xdr:row>
          <xdr:rowOff>152400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Press to set print area for Survey Sheets Only</a:t>
              </a:r>
            </a:p>
          </xdr:txBody>
        </xdr:sp>
        <xdr:clientData fPrintsWithSheet="0"/>
      </xdr:twoCellAnchor>
    </mc:Choice>
    <mc:Fallback/>
  </mc:AlternateContent>
  <xdr:twoCellAnchor>
    <xdr:from>
      <xdr:col>35</xdr:col>
      <xdr:colOff>0</xdr:colOff>
      <xdr:row>53</xdr:row>
      <xdr:rowOff>0</xdr:rowOff>
    </xdr:from>
    <xdr:to>
      <xdr:col>40</xdr:col>
      <xdr:colOff>209550</xdr:colOff>
      <xdr:row>55</xdr:row>
      <xdr:rowOff>142875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0" y="8705850"/>
          <a:ext cx="13049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213360</xdr:colOff>
          <xdr:row>2</xdr:row>
          <xdr:rowOff>213360</xdr:rowOff>
        </xdr:from>
        <xdr:to>
          <xdr:col>36</xdr:col>
          <xdr:colOff>22860</xdr:colOff>
          <xdr:row>3</xdr:row>
          <xdr:rowOff>152400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Press to set print area for Recap Only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213360</xdr:colOff>
          <xdr:row>3</xdr:row>
          <xdr:rowOff>213360</xdr:rowOff>
        </xdr:from>
        <xdr:to>
          <xdr:col>36</xdr:col>
          <xdr:colOff>38100</xdr:colOff>
          <xdr:row>4</xdr:row>
          <xdr:rowOff>152400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Press to set print area for Survey Sheets Only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3667125" y="8382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4276725" y="8382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V="1">
          <a:off x="6105525" y="8382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7324725" y="8382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 flipV="1">
          <a:off x="8543925" y="8382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4</xdr:row>
      <xdr:rowOff>0</xdr:rowOff>
    </xdr:from>
    <xdr:to>
      <xdr:col>15</xdr:col>
      <xdr:colOff>0</xdr:colOff>
      <xdr:row>4</xdr:row>
      <xdr:rowOff>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0372725" y="83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8" name="Line 1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3667125" y="8382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" name="Line 1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V="1">
          <a:off x="5495925" y="8382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0" name="Line 1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 flipV="1">
          <a:off x="6715125" y="8382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1" name="Line 1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 flipV="1">
          <a:off x="7934325" y="8382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4</xdr:row>
      <xdr:rowOff>0</xdr:rowOff>
    </xdr:from>
    <xdr:to>
      <xdr:col>15</xdr:col>
      <xdr:colOff>0</xdr:colOff>
      <xdr:row>4</xdr:row>
      <xdr:rowOff>0</xdr:rowOff>
    </xdr:to>
    <xdr:sp macro="" textlink="">
      <xdr:nvSpPr>
        <xdr:cNvPr id="12" name="Line 1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 flipV="1">
          <a:off x="9763125" y="8382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13" name="Line 17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 flipV="1">
          <a:off x="9153525" y="8382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4</xdr:row>
      <xdr:rowOff>0</xdr:rowOff>
    </xdr:from>
    <xdr:to>
      <xdr:col>15</xdr:col>
      <xdr:colOff>0</xdr:colOff>
      <xdr:row>4</xdr:row>
      <xdr:rowOff>0</xdr:rowOff>
    </xdr:to>
    <xdr:sp macro="" textlink="">
      <xdr:nvSpPr>
        <xdr:cNvPr id="14" name="Line 1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 flipV="1">
          <a:off x="9763125" y="8382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5" name="Line 2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 flipV="1">
          <a:off x="3667125" y="8382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7" name="Line 25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 flipV="1">
          <a:off x="6105525" y="8382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8" name="Line 26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 bwMode="auto">
        <a:xfrm flipV="1">
          <a:off x="7324725" y="8382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4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9" name="Line 27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 flipV="1">
          <a:off x="8543925" y="8382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4</xdr:row>
      <xdr:rowOff>0</xdr:rowOff>
    </xdr:from>
    <xdr:to>
      <xdr:col>15</xdr:col>
      <xdr:colOff>0</xdr:colOff>
      <xdr:row>4</xdr:row>
      <xdr:rowOff>0</xdr:rowOff>
    </xdr:to>
    <xdr:sp macro="" textlink="">
      <xdr:nvSpPr>
        <xdr:cNvPr id="20" name="Line 2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 flipV="1">
          <a:off x="10372725" y="83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1" name="Line 29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 flipV="1">
          <a:off x="3667125" y="8382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2" name="Line 3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 flipV="1">
          <a:off x="5495925" y="8382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23" name="Line 3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 flipV="1">
          <a:off x="6715125" y="8382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24" name="Line 3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 flipV="1">
          <a:off x="7934325" y="8382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4</xdr:row>
      <xdr:rowOff>0</xdr:rowOff>
    </xdr:from>
    <xdr:to>
      <xdr:col>15</xdr:col>
      <xdr:colOff>0</xdr:colOff>
      <xdr:row>4</xdr:row>
      <xdr:rowOff>0</xdr:rowOff>
    </xdr:to>
    <xdr:sp macro="" textlink="">
      <xdr:nvSpPr>
        <xdr:cNvPr id="25" name="Line 3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 flipV="1">
          <a:off x="9763125" y="8382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26" name="Line 34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 flipV="1">
          <a:off x="9153525" y="8382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4</xdr:row>
      <xdr:rowOff>0</xdr:rowOff>
    </xdr:from>
    <xdr:to>
      <xdr:col>15</xdr:col>
      <xdr:colOff>0</xdr:colOff>
      <xdr:row>4</xdr:row>
      <xdr:rowOff>0</xdr:rowOff>
    </xdr:to>
    <xdr:sp macro="" textlink="">
      <xdr:nvSpPr>
        <xdr:cNvPr id="27" name="Line 35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 bwMode="auto">
        <a:xfrm flipV="1">
          <a:off x="9763125" y="8382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0</xdr:col>
      <xdr:colOff>1438275</xdr:colOff>
      <xdr:row>2</xdr:row>
      <xdr:rowOff>28576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4382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0</xdr:col>
      <xdr:colOff>1438275</xdr:colOff>
      <xdr:row>2</xdr:row>
      <xdr:rowOff>19051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438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llen%20Phibbs\Local%20Settings\Temporary%20Internet%20Files\Content.Outlook\G9H57TVX\NTDA%20RO%20Analysi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ith\Dropbox%20(KEA%20Advisors)\KEA%20Shared%20Files\Partners\ATD\Dealer%20Academy\Week%203\Current%20Presentation%20Text%20Homework\RO%20Analysis%20ATD%20Academy%20Service%2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eith\LOCALS~1\Temp\Temporary%20Directory%204%20for%20vanguard%20forms%20(4).zip\Vanguard%20Specia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RANTY"/>
      <sheetName val="CUSTOMER PAY"/>
      <sheetName val="NTDA RO Analysis"/>
    </sheetNames>
    <definedNames>
      <definedName name="Recap"/>
      <definedName name="Survey"/>
    </defined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PAY"/>
      <sheetName val="RO Analysis ATD Academy Service"/>
    </sheetNames>
    <definedNames>
      <definedName name="Recap"/>
      <definedName name="Survey"/>
    </defined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  <sheetName val="SPECIAL"/>
    </sheetNames>
    <sheetDataSet>
      <sheetData sheetId="0" refreshError="1"/>
      <sheetData sheetId="1" refreshError="1">
        <row r="5">
          <cell r="D5" t="str">
            <v>PM Service</v>
          </cell>
        </row>
        <row r="11">
          <cell r="C11" t="str">
            <v>MISC &amp; Machine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372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29" sqref="E29"/>
    </sheetView>
  </sheetViews>
  <sheetFormatPr defaultColWidth="9.109375" defaultRowHeight="19.95" customHeight="1" x14ac:dyDescent="0.25"/>
  <cols>
    <col min="1" max="1" width="4.109375" style="162" customWidth="1"/>
    <col min="2" max="2" width="10.6640625" style="162" customWidth="1"/>
    <col min="3" max="3" width="5.6640625" style="162" customWidth="1"/>
    <col min="4" max="4" width="14.109375" style="162" customWidth="1"/>
    <col min="5" max="5" width="5.6640625" style="162" customWidth="1"/>
    <col min="6" max="6" width="11.6640625" style="162" customWidth="1"/>
    <col min="7" max="7" width="6.6640625" style="162" customWidth="1"/>
    <col min="8" max="8" width="11.6640625" style="162" customWidth="1"/>
    <col min="9" max="9" width="6.6640625" style="162" customWidth="1"/>
    <col min="10" max="10" width="13" style="162" customWidth="1"/>
    <col min="11" max="11" width="6.6640625" style="162" customWidth="1"/>
    <col min="12" max="12" width="12.77734375" style="162" customWidth="1"/>
    <col min="13" max="13" width="10" style="262" customWidth="1"/>
    <col min="14" max="14" width="13" style="170" customWidth="1"/>
    <col min="15" max="15" width="15.77734375" style="170" customWidth="1"/>
    <col min="16" max="16" width="9.44140625" style="170" customWidth="1"/>
    <col min="17" max="17" width="15.77734375" style="170" customWidth="1"/>
    <col min="18" max="18" width="12.109375" style="170" customWidth="1"/>
    <col min="19" max="19" width="15.77734375" style="170" customWidth="1"/>
    <col min="20" max="21" width="8.6640625" style="170" customWidth="1"/>
    <col min="22" max="22" width="6.6640625" style="162" customWidth="1"/>
    <col min="23" max="23" width="6.6640625" style="162" hidden="1" customWidth="1"/>
    <col min="24" max="24" width="8.44140625" style="162" hidden="1" customWidth="1"/>
    <col min="25" max="26" width="11.6640625" style="162" hidden="1" customWidth="1"/>
    <col min="27" max="28" width="3.6640625" style="162" customWidth="1"/>
    <col min="29" max="29" width="9.109375" style="163"/>
    <col min="30" max="30" width="16.44140625" style="159" customWidth="1"/>
    <col min="31" max="31" width="6.6640625" style="159" customWidth="1"/>
    <col min="32" max="32" width="1.6640625" style="159" customWidth="1"/>
    <col min="33" max="33" width="11.6640625" style="159" customWidth="1"/>
    <col min="34" max="34" width="6.6640625" style="159" customWidth="1"/>
    <col min="35" max="35" width="1.6640625" style="159" customWidth="1"/>
    <col min="36" max="36" width="10.6640625" style="159" customWidth="1"/>
    <col min="37" max="37" width="12.6640625" style="159" customWidth="1"/>
    <col min="38" max="38" width="1.6640625" style="159" customWidth="1"/>
    <col min="39" max="39" width="10.6640625" style="159" customWidth="1"/>
    <col min="40" max="40" width="1.6640625" style="159" customWidth="1"/>
    <col min="41" max="41" width="7.33203125" style="159" customWidth="1"/>
    <col min="42" max="42" width="1.6640625" style="159" customWidth="1"/>
    <col min="43" max="45" width="3.6640625" style="159" customWidth="1"/>
    <col min="46" max="46" width="5.6640625" style="159" customWidth="1"/>
    <col min="47" max="16384" width="9.109375" style="163"/>
  </cols>
  <sheetData>
    <row r="1" spans="1:50" ht="19.95" customHeight="1" x14ac:dyDescent="0.3">
      <c r="A1" s="158"/>
      <c r="B1" s="158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  <c r="N1" s="161"/>
      <c r="O1" s="161"/>
      <c r="P1" s="161"/>
      <c r="Q1" s="161"/>
      <c r="R1" s="161"/>
      <c r="S1" s="161"/>
      <c r="T1" s="161"/>
      <c r="U1" s="161"/>
      <c r="V1" s="159"/>
      <c r="W1" s="159"/>
      <c r="X1" s="159"/>
      <c r="Y1" s="158"/>
      <c r="AD1" s="164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</row>
    <row r="2" spans="1:50" ht="19.95" customHeight="1" x14ac:dyDescent="0.3">
      <c r="A2" s="158"/>
      <c r="B2" s="158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60"/>
      <c r="N2" s="161"/>
      <c r="O2" s="161"/>
      <c r="P2" s="161"/>
      <c r="Q2" s="161"/>
      <c r="R2" s="161"/>
      <c r="S2" s="161"/>
      <c r="T2" s="161"/>
      <c r="U2" s="161"/>
      <c r="V2" s="159"/>
      <c r="W2" s="159"/>
      <c r="X2" s="159"/>
      <c r="Y2" s="158"/>
      <c r="AD2" s="165" t="s">
        <v>44</v>
      </c>
      <c r="AE2" s="164" t="s">
        <v>45</v>
      </c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50" ht="19.95" customHeight="1" x14ac:dyDescent="0.3">
      <c r="A3" s="158"/>
      <c r="B3" s="158"/>
      <c r="C3" s="158"/>
      <c r="D3" s="158"/>
      <c r="E3" s="168" t="s">
        <v>46</v>
      </c>
      <c r="F3" s="304"/>
      <c r="G3" s="304"/>
      <c r="H3" s="304"/>
      <c r="I3" s="167"/>
      <c r="J3" s="167"/>
      <c r="K3" s="168" t="s">
        <v>47</v>
      </c>
      <c r="L3" s="305"/>
      <c r="M3" s="169"/>
      <c r="O3" s="171"/>
      <c r="P3" s="171"/>
      <c r="Q3" s="172"/>
      <c r="R3" s="172"/>
      <c r="S3" s="171"/>
      <c r="T3" s="171"/>
      <c r="U3" s="171"/>
      <c r="V3" s="173"/>
      <c r="W3" s="173"/>
      <c r="X3" s="173"/>
      <c r="Y3" s="158"/>
      <c r="AD3"/>
      <c r="AE3" s="174" t="s">
        <v>48</v>
      </c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50" ht="19.95" customHeight="1" thickBot="1" x14ac:dyDescent="0.35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6"/>
      <c r="N4" s="177"/>
      <c r="O4" s="177"/>
      <c r="P4" s="177"/>
      <c r="Q4" s="177"/>
      <c r="R4" s="177"/>
      <c r="S4" s="177"/>
      <c r="T4" s="177"/>
      <c r="U4" s="177"/>
      <c r="V4" s="175"/>
      <c r="W4" s="175"/>
      <c r="X4" s="175"/>
      <c r="Y4" s="175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50" ht="19.95" customHeight="1" x14ac:dyDescent="0.3">
      <c r="A5" s="178"/>
      <c r="B5" s="179" t="s">
        <v>49</v>
      </c>
      <c r="C5" s="179" t="s">
        <v>50</v>
      </c>
      <c r="D5" s="179" t="s">
        <v>51</v>
      </c>
      <c r="E5" s="180" t="s">
        <v>50</v>
      </c>
      <c r="F5" s="179" t="s">
        <v>52</v>
      </c>
      <c r="G5" s="179" t="s">
        <v>52</v>
      </c>
      <c r="H5" s="179" t="s">
        <v>53</v>
      </c>
      <c r="I5" s="179" t="s">
        <v>53</v>
      </c>
      <c r="J5" s="179" t="s">
        <v>54</v>
      </c>
      <c r="K5" s="179" t="s">
        <v>54</v>
      </c>
      <c r="L5" s="179" t="s">
        <v>13</v>
      </c>
      <c r="M5" s="181" t="s">
        <v>134</v>
      </c>
      <c r="N5" s="182" t="s">
        <v>119</v>
      </c>
      <c r="O5" s="182" t="s">
        <v>120</v>
      </c>
      <c r="P5" s="182" t="s">
        <v>121</v>
      </c>
      <c r="Q5" s="182" t="s">
        <v>122</v>
      </c>
      <c r="R5" s="182" t="s">
        <v>123</v>
      </c>
      <c r="S5" s="182" t="s">
        <v>124</v>
      </c>
      <c r="T5" s="182" t="s">
        <v>125</v>
      </c>
      <c r="U5" s="182" t="s">
        <v>126</v>
      </c>
      <c r="V5" s="179" t="s">
        <v>55</v>
      </c>
      <c r="W5" s="179"/>
      <c r="X5" s="179"/>
      <c r="Y5" s="180" t="s">
        <v>135</v>
      </c>
      <c r="Z5" s="180" t="s">
        <v>135</v>
      </c>
      <c r="AA5" s="180"/>
      <c r="AB5" s="183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50" ht="19.95" customHeight="1" thickBot="1" x14ac:dyDescent="0.35">
      <c r="A6" s="184"/>
      <c r="B6" s="185" t="s">
        <v>56</v>
      </c>
      <c r="C6" s="185" t="s">
        <v>57</v>
      </c>
      <c r="D6" s="185"/>
      <c r="E6" s="186" t="s">
        <v>136</v>
      </c>
      <c r="F6" s="185" t="s">
        <v>2</v>
      </c>
      <c r="G6" s="186" t="s">
        <v>58</v>
      </c>
      <c r="H6" s="185" t="s">
        <v>2</v>
      </c>
      <c r="I6" s="186" t="s">
        <v>58</v>
      </c>
      <c r="J6" s="185" t="s">
        <v>2</v>
      </c>
      <c r="K6" s="186" t="s">
        <v>58</v>
      </c>
      <c r="L6" s="186" t="s">
        <v>137</v>
      </c>
      <c r="M6" s="187" t="s">
        <v>138</v>
      </c>
      <c r="N6" s="188" t="s">
        <v>127</v>
      </c>
      <c r="O6" s="188" t="s">
        <v>128</v>
      </c>
      <c r="P6" s="188" t="s">
        <v>129</v>
      </c>
      <c r="Q6" s="188" t="s">
        <v>128</v>
      </c>
      <c r="R6" s="188" t="s">
        <v>130</v>
      </c>
      <c r="S6" s="188" t="s">
        <v>127</v>
      </c>
      <c r="T6" s="188" t="s">
        <v>124</v>
      </c>
      <c r="U6" s="188" t="s">
        <v>131</v>
      </c>
      <c r="V6" s="185" t="s">
        <v>60</v>
      </c>
      <c r="W6" s="185"/>
      <c r="X6" s="185" t="s">
        <v>139</v>
      </c>
      <c r="Y6" s="186" t="s">
        <v>140</v>
      </c>
      <c r="Z6" s="186" t="s">
        <v>141</v>
      </c>
      <c r="AA6" s="186"/>
      <c r="AB6" s="189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50" ht="19.95" customHeight="1" x14ac:dyDescent="0.25">
      <c r="A7" s="190">
        <v>1</v>
      </c>
      <c r="B7" s="191"/>
      <c r="C7" s="191"/>
      <c r="D7" s="191"/>
      <c r="E7" s="191"/>
      <c r="F7" s="192"/>
      <c r="G7" s="193"/>
      <c r="H7" s="192"/>
      <c r="I7" s="194"/>
      <c r="J7" s="192"/>
      <c r="K7" s="194"/>
      <c r="L7" s="194"/>
      <c r="M7" s="195"/>
      <c r="N7" s="196"/>
      <c r="O7" s="196"/>
      <c r="P7" s="197">
        <f t="shared" ref="P7:P56" si="0">O7-N7</f>
        <v>0</v>
      </c>
      <c r="Q7" s="196"/>
      <c r="R7" s="197">
        <f t="shared" ref="R7:R56" si="1">Q7-O7</f>
        <v>0</v>
      </c>
      <c r="S7" s="196"/>
      <c r="T7" s="198">
        <f t="shared" ref="T7:T56" si="2">S7-Q7</f>
        <v>0</v>
      </c>
      <c r="U7" s="197">
        <f>P7+R7+T7</f>
        <v>0</v>
      </c>
      <c r="V7" s="199"/>
      <c r="W7" s="199">
        <f>+IF(V7="yes",1,0)</f>
        <v>0</v>
      </c>
      <c r="X7" s="199"/>
      <c r="Y7" s="200"/>
      <c r="Z7" s="200"/>
      <c r="AA7" s="200"/>
      <c r="AB7" s="201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</row>
    <row r="8" spans="1:50" ht="19.95" customHeight="1" x14ac:dyDescent="0.4">
      <c r="A8" s="203">
        <f>(A7+1)</f>
        <v>2</v>
      </c>
      <c r="B8" s="204"/>
      <c r="C8" s="204"/>
      <c r="D8" s="204"/>
      <c r="E8" s="204"/>
      <c r="F8" s="205"/>
      <c r="G8" s="206"/>
      <c r="H8" s="205"/>
      <c r="I8" s="207"/>
      <c r="J8" s="205"/>
      <c r="K8" s="207"/>
      <c r="L8" s="207"/>
      <c r="M8" s="208"/>
      <c r="N8" s="209"/>
      <c r="O8" s="209"/>
      <c r="P8" s="210">
        <f t="shared" si="0"/>
        <v>0</v>
      </c>
      <c r="Q8" s="209"/>
      <c r="R8" s="210">
        <f t="shared" si="1"/>
        <v>0</v>
      </c>
      <c r="S8" s="209"/>
      <c r="T8" s="211">
        <f t="shared" si="2"/>
        <v>0</v>
      </c>
      <c r="U8" s="210">
        <f t="shared" ref="U8:U57" si="3">P8+R8+T8</f>
        <v>0</v>
      </c>
      <c r="V8" s="212"/>
      <c r="W8" s="212"/>
      <c r="X8" s="212"/>
      <c r="Y8" s="213"/>
      <c r="Z8" s="213"/>
      <c r="AA8" s="213"/>
      <c r="AB8" s="214"/>
      <c r="AD8" s="215" t="s">
        <v>61</v>
      </c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</row>
    <row r="9" spans="1:50" ht="19.95" customHeight="1" x14ac:dyDescent="0.4">
      <c r="A9" s="203">
        <f t="shared" ref="A9:A56" si="4">(A8+1)</f>
        <v>3</v>
      </c>
      <c r="B9" s="204"/>
      <c r="C9" s="204"/>
      <c r="D9" s="204"/>
      <c r="E9" s="204"/>
      <c r="F9" s="205"/>
      <c r="G9" s="206"/>
      <c r="H9" s="205"/>
      <c r="I9" s="207"/>
      <c r="J9" s="205"/>
      <c r="K9" s="207"/>
      <c r="L9" s="207"/>
      <c r="M9" s="208"/>
      <c r="N9" s="209"/>
      <c r="O9" s="209"/>
      <c r="P9" s="210">
        <f t="shared" si="0"/>
        <v>0</v>
      </c>
      <c r="Q9" s="209"/>
      <c r="R9" s="210">
        <f t="shared" si="1"/>
        <v>0</v>
      </c>
      <c r="S9" s="209"/>
      <c r="T9" s="211">
        <f t="shared" si="2"/>
        <v>0</v>
      </c>
      <c r="U9" s="210">
        <f t="shared" si="3"/>
        <v>0</v>
      </c>
      <c r="V9" s="212"/>
      <c r="W9" s="212"/>
      <c r="X9" s="212"/>
      <c r="Y9" s="213"/>
      <c r="Z9" s="213"/>
      <c r="AA9" s="213"/>
      <c r="AB9" s="214"/>
      <c r="AD9" s="202"/>
      <c r="AE9" s="202"/>
      <c r="AF9" s="202"/>
      <c r="AG9" s="202"/>
      <c r="AH9" s="301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X9" s="163" t="s">
        <v>142</v>
      </c>
    </row>
    <row r="10" spans="1:50" ht="19.95" customHeight="1" x14ac:dyDescent="0.25">
      <c r="A10" s="203">
        <f t="shared" si="4"/>
        <v>4</v>
      </c>
      <c r="B10" s="204"/>
      <c r="C10" s="204"/>
      <c r="D10" s="204"/>
      <c r="E10" s="204"/>
      <c r="F10" s="205"/>
      <c r="G10" s="206"/>
      <c r="H10" s="205"/>
      <c r="I10" s="207"/>
      <c r="J10" s="205"/>
      <c r="K10" s="207"/>
      <c r="L10" s="207"/>
      <c r="M10" s="208"/>
      <c r="N10" s="209"/>
      <c r="O10" s="209"/>
      <c r="P10" s="210">
        <f t="shared" si="0"/>
        <v>0</v>
      </c>
      <c r="Q10" s="209"/>
      <c r="R10" s="210">
        <f t="shared" si="1"/>
        <v>0</v>
      </c>
      <c r="S10" s="209"/>
      <c r="T10" s="211">
        <f t="shared" si="2"/>
        <v>0</v>
      </c>
      <c r="U10" s="210">
        <f t="shared" si="3"/>
        <v>0</v>
      </c>
      <c r="V10" s="212"/>
      <c r="W10" s="212"/>
      <c r="X10" s="212"/>
      <c r="Y10" s="213"/>
      <c r="Z10" s="213"/>
      <c r="AA10" s="213"/>
      <c r="AB10" s="214"/>
      <c r="AE10" s="168" t="s">
        <v>46</v>
      </c>
      <c r="AF10" s="158"/>
      <c r="AG10" s="304">
        <f>F3</f>
        <v>0</v>
      </c>
      <c r="AH10" s="304"/>
      <c r="AI10" s="304"/>
      <c r="AJ10" s="304"/>
      <c r="AK10" s="167"/>
      <c r="AL10" s="158"/>
      <c r="AM10" s="167"/>
      <c r="AN10" s="168" t="s">
        <v>47</v>
      </c>
      <c r="AO10" s="306">
        <f>L3</f>
        <v>0</v>
      </c>
      <c r="AP10" s="216"/>
      <c r="AQ10" s="216"/>
      <c r="AR10" s="216"/>
      <c r="AS10" s="162"/>
      <c r="AT10" s="162"/>
      <c r="AX10" s="163" t="s">
        <v>143</v>
      </c>
    </row>
    <row r="11" spans="1:50" ht="19.95" customHeight="1" x14ac:dyDescent="0.25">
      <c r="A11" s="203">
        <f t="shared" si="4"/>
        <v>5</v>
      </c>
      <c r="B11" s="204"/>
      <c r="C11" s="204"/>
      <c r="D11" s="204"/>
      <c r="E11" s="204"/>
      <c r="F11" s="205"/>
      <c r="G11" s="207"/>
      <c r="H11" s="205"/>
      <c r="I11" s="207"/>
      <c r="J11" s="205"/>
      <c r="K11" s="207"/>
      <c r="L11" s="207"/>
      <c r="M11" s="208"/>
      <c r="N11" s="209"/>
      <c r="O11" s="209"/>
      <c r="P11" s="210">
        <f t="shared" si="0"/>
        <v>0</v>
      </c>
      <c r="Q11" s="209"/>
      <c r="R11" s="210">
        <f t="shared" si="1"/>
        <v>0</v>
      </c>
      <c r="S11" s="209"/>
      <c r="T11" s="211">
        <f t="shared" si="2"/>
        <v>0</v>
      </c>
      <c r="U11" s="210">
        <f t="shared" si="3"/>
        <v>0</v>
      </c>
      <c r="V11" s="212"/>
      <c r="W11" s="212"/>
      <c r="X11" s="212"/>
      <c r="Y11" s="213"/>
      <c r="Z11" s="213"/>
      <c r="AA11" s="213"/>
      <c r="AB11" s="214"/>
      <c r="AD11" s="158"/>
      <c r="AE11" s="158"/>
      <c r="AF11" s="158"/>
      <c r="AG11" s="158"/>
      <c r="AH11" s="167"/>
      <c r="AI11" s="158"/>
      <c r="AJ11" s="167"/>
      <c r="AK11" s="168"/>
      <c r="AL11" s="158"/>
      <c r="AM11" s="217"/>
      <c r="AN11" s="158"/>
      <c r="AO11" s="158"/>
      <c r="AP11" s="158"/>
      <c r="AQ11" s="158"/>
      <c r="AR11" s="162"/>
      <c r="AS11" s="162"/>
      <c r="AT11" s="162"/>
    </row>
    <row r="12" spans="1:50" ht="19.95" customHeight="1" x14ac:dyDescent="0.25">
      <c r="A12" s="203">
        <f t="shared" si="4"/>
        <v>6</v>
      </c>
      <c r="B12" s="204"/>
      <c r="C12" s="204"/>
      <c r="D12" s="204"/>
      <c r="E12" s="204"/>
      <c r="F12" s="205"/>
      <c r="G12" s="207"/>
      <c r="H12" s="205"/>
      <c r="I12" s="207"/>
      <c r="J12" s="205"/>
      <c r="K12" s="207"/>
      <c r="L12" s="207"/>
      <c r="M12" s="208"/>
      <c r="N12" s="209"/>
      <c r="O12" s="209"/>
      <c r="P12" s="210">
        <f t="shared" si="0"/>
        <v>0</v>
      </c>
      <c r="Q12" s="209"/>
      <c r="R12" s="210">
        <f t="shared" si="1"/>
        <v>0</v>
      </c>
      <c r="S12" s="209"/>
      <c r="T12" s="211">
        <f t="shared" si="2"/>
        <v>0</v>
      </c>
      <c r="U12" s="210">
        <f t="shared" si="3"/>
        <v>0</v>
      </c>
      <c r="V12" s="212"/>
      <c r="W12" s="212"/>
      <c r="X12" s="212"/>
      <c r="Y12" s="213"/>
      <c r="Z12" s="213"/>
      <c r="AA12" s="213"/>
      <c r="AB12" s="214"/>
      <c r="AD12" s="158"/>
      <c r="AE12" s="158"/>
      <c r="AF12" s="158"/>
      <c r="AG12" s="158"/>
      <c r="AH12" s="167"/>
      <c r="AI12" s="158"/>
      <c r="AJ12" s="167"/>
      <c r="AK12" s="168"/>
      <c r="AL12" s="158"/>
      <c r="AM12" s="217"/>
      <c r="AN12" s="158"/>
      <c r="AO12" s="158"/>
      <c r="AP12" s="158"/>
      <c r="AQ12" s="158"/>
      <c r="AR12" s="162"/>
      <c r="AS12" s="162"/>
      <c r="AT12" s="162"/>
    </row>
    <row r="13" spans="1:50" ht="19.95" customHeight="1" x14ac:dyDescent="0.2">
      <c r="A13" s="203">
        <f>(A12+1)</f>
        <v>7</v>
      </c>
      <c r="B13" s="204"/>
      <c r="C13" s="204"/>
      <c r="D13" s="204"/>
      <c r="E13" s="204"/>
      <c r="F13" s="205"/>
      <c r="G13" s="207"/>
      <c r="H13" s="205"/>
      <c r="I13" s="207"/>
      <c r="J13" s="205"/>
      <c r="K13" s="207"/>
      <c r="L13" s="207"/>
      <c r="M13" s="208"/>
      <c r="N13" s="209"/>
      <c r="O13" s="209"/>
      <c r="P13" s="210">
        <f t="shared" si="0"/>
        <v>0</v>
      </c>
      <c r="Q13" s="209"/>
      <c r="R13" s="210">
        <f t="shared" si="1"/>
        <v>0</v>
      </c>
      <c r="S13" s="209"/>
      <c r="T13" s="211">
        <f t="shared" si="2"/>
        <v>0</v>
      </c>
      <c r="U13" s="210">
        <f t="shared" si="3"/>
        <v>0</v>
      </c>
      <c r="V13" s="212"/>
      <c r="W13" s="212"/>
      <c r="X13" s="212"/>
      <c r="Y13" s="213"/>
      <c r="Z13" s="213"/>
      <c r="AA13" s="213"/>
      <c r="AB13" s="214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</row>
    <row r="14" spans="1:50" ht="19.95" customHeight="1" x14ac:dyDescent="0.25">
      <c r="A14" s="203">
        <f t="shared" si="4"/>
        <v>8</v>
      </c>
      <c r="B14" s="204"/>
      <c r="C14" s="204"/>
      <c r="D14" s="204"/>
      <c r="E14" s="204"/>
      <c r="F14" s="205"/>
      <c r="G14" s="207"/>
      <c r="H14" s="205"/>
      <c r="I14" s="207"/>
      <c r="J14" s="205"/>
      <c r="K14" s="207"/>
      <c r="L14" s="207"/>
      <c r="M14" s="208"/>
      <c r="N14" s="209"/>
      <c r="O14" s="209"/>
      <c r="P14" s="210">
        <f t="shared" si="0"/>
        <v>0</v>
      </c>
      <c r="Q14" s="209"/>
      <c r="R14" s="210">
        <f t="shared" si="1"/>
        <v>0</v>
      </c>
      <c r="S14" s="209"/>
      <c r="T14" s="211">
        <f t="shared" si="2"/>
        <v>0</v>
      </c>
      <c r="U14" s="210">
        <f t="shared" si="3"/>
        <v>0</v>
      </c>
      <c r="V14" s="212"/>
      <c r="W14" s="212"/>
      <c r="X14" s="212"/>
      <c r="Y14" s="213"/>
      <c r="Z14" s="213"/>
      <c r="AA14" s="213"/>
      <c r="AB14" s="214"/>
      <c r="AD14" s="162"/>
      <c r="AE14" s="218" t="s">
        <v>52</v>
      </c>
      <c r="AF14" s="167"/>
      <c r="AG14" s="307">
        <f>F57</f>
        <v>0</v>
      </c>
      <c r="AH14" s="167" t="s">
        <v>63</v>
      </c>
      <c r="AI14" s="162"/>
      <c r="AJ14" s="308">
        <f>G57</f>
        <v>0</v>
      </c>
      <c r="AK14" s="219" t="s">
        <v>64</v>
      </c>
      <c r="AL14" s="220" t="s">
        <v>14</v>
      </c>
      <c r="AM14" s="307">
        <f>IF(AG14=0,0,(AG14/AJ14))</f>
        <v>0</v>
      </c>
      <c r="AN14" s="162"/>
      <c r="AO14" s="219" t="s">
        <v>65</v>
      </c>
      <c r="AP14" s="162"/>
      <c r="AQ14" s="162"/>
      <c r="AR14" s="162"/>
      <c r="AS14" s="162"/>
      <c r="AT14" s="162"/>
    </row>
    <row r="15" spans="1:50" ht="19.95" customHeight="1" x14ac:dyDescent="0.25">
      <c r="A15" s="203">
        <f t="shared" si="4"/>
        <v>9</v>
      </c>
      <c r="B15" s="204"/>
      <c r="C15" s="204"/>
      <c r="D15" s="204"/>
      <c r="E15" s="204"/>
      <c r="F15" s="205"/>
      <c r="G15" s="207"/>
      <c r="H15" s="205"/>
      <c r="I15" s="207"/>
      <c r="J15" s="205"/>
      <c r="K15" s="207"/>
      <c r="L15" s="207"/>
      <c r="M15" s="208"/>
      <c r="N15" s="209"/>
      <c r="O15" s="209"/>
      <c r="P15" s="210">
        <f>O15-N15</f>
        <v>0</v>
      </c>
      <c r="Q15" s="209"/>
      <c r="R15" s="210">
        <f t="shared" si="1"/>
        <v>0</v>
      </c>
      <c r="S15" s="209"/>
      <c r="T15" s="211">
        <f t="shared" si="2"/>
        <v>0</v>
      </c>
      <c r="U15" s="210">
        <f t="shared" si="3"/>
        <v>0</v>
      </c>
      <c r="V15" s="212"/>
      <c r="W15" s="212"/>
      <c r="X15" s="212"/>
      <c r="Y15" s="213"/>
      <c r="Z15" s="213"/>
      <c r="AA15" s="213"/>
      <c r="AB15" s="214"/>
      <c r="AD15" s="162"/>
      <c r="AE15" s="218" t="s">
        <v>53</v>
      </c>
      <c r="AF15" s="167"/>
      <c r="AG15" s="307">
        <f>H57</f>
        <v>0</v>
      </c>
      <c r="AH15" s="167" t="s">
        <v>63</v>
      </c>
      <c r="AI15" s="162"/>
      <c r="AJ15" s="308">
        <f>I57</f>
        <v>0</v>
      </c>
      <c r="AK15" s="219" t="s">
        <v>66</v>
      </c>
      <c r="AL15" s="220" t="s">
        <v>14</v>
      </c>
      <c r="AM15" s="307">
        <f>IF(AG15=0,0,(AG15/AJ15))</f>
        <v>0</v>
      </c>
      <c r="AN15" s="162"/>
      <c r="AO15" s="219" t="s">
        <v>67</v>
      </c>
      <c r="AP15" s="162"/>
      <c r="AQ15" s="162"/>
      <c r="AR15" s="162"/>
      <c r="AS15" s="162"/>
      <c r="AT15" s="162"/>
    </row>
    <row r="16" spans="1:50" ht="19.95" customHeight="1" x14ac:dyDescent="0.25">
      <c r="A16" s="203">
        <f t="shared" si="4"/>
        <v>10</v>
      </c>
      <c r="B16" s="204"/>
      <c r="C16" s="204"/>
      <c r="D16" s="204"/>
      <c r="E16" s="204"/>
      <c r="F16" s="205"/>
      <c r="G16" s="207"/>
      <c r="H16" s="205"/>
      <c r="I16" s="207"/>
      <c r="J16" s="205"/>
      <c r="K16" s="207"/>
      <c r="L16" s="207"/>
      <c r="M16" s="208"/>
      <c r="N16" s="209"/>
      <c r="O16" s="209"/>
      <c r="P16" s="210">
        <f t="shared" si="0"/>
        <v>0</v>
      </c>
      <c r="Q16" s="209"/>
      <c r="R16" s="210">
        <f t="shared" si="1"/>
        <v>0</v>
      </c>
      <c r="S16" s="209"/>
      <c r="T16" s="211">
        <f t="shared" si="2"/>
        <v>0</v>
      </c>
      <c r="U16" s="210">
        <f t="shared" si="3"/>
        <v>0</v>
      </c>
      <c r="V16" s="212"/>
      <c r="W16" s="212"/>
      <c r="X16" s="212"/>
      <c r="Y16" s="213"/>
      <c r="Z16" s="213"/>
      <c r="AA16" s="213"/>
      <c r="AB16" s="214"/>
      <c r="AD16" s="162"/>
      <c r="AE16" s="218" t="s">
        <v>54</v>
      </c>
      <c r="AF16" s="167"/>
      <c r="AG16" s="307">
        <f>J57</f>
        <v>0</v>
      </c>
      <c r="AH16" s="167" t="s">
        <v>63</v>
      </c>
      <c r="AI16" s="162"/>
      <c r="AJ16" s="308">
        <f>K57</f>
        <v>0</v>
      </c>
      <c r="AK16" s="219" t="s">
        <v>66</v>
      </c>
      <c r="AL16" s="220" t="s">
        <v>14</v>
      </c>
      <c r="AM16" s="307">
        <f>IF(AG16=0,0,(AG16/AJ16))</f>
        <v>0</v>
      </c>
      <c r="AN16" s="162"/>
      <c r="AO16" s="219" t="s">
        <v>68</v>
      </c>
      <c r="AP16" s="162"/>
      <c r="AQ16" s="162"/>
      <c r="AR16" s="162"/>
      <c r="AS16" s="162"/>
      <c r="AT16" s="162"/>
    </row>
    <row r="17" spans="1:46" ht="19.95" customHeight="1" x14ac:dyDescent="0.25">
      <c r="A17" s="203">
        <f t="shared" si="4"/>
        <v>11</v>
      </c>
      <c r="B17" s="204"/>
      <c r="C17" s="204"/>
      <c r="D17" s="204"/>
      <c r="E17" s="204"/>
      <c r="F17" s="205"/>
      <c r="G17" s="207"/>
      <c r="H17" s="205"/>
      <c r="I17" s="207"/>
      <c r="J17" s="205"/>
      <c r="K17" s="207"/>
      <c r="L17" s="207"/>
      <c r="M17" s="208"/>
      <c r="N17" s="209"/>
      <c r="O17" s="209"/>
      <c r="P17" s="210">
        <f t="shared" si="0"/>
        <v>0</v>
      </c>
      <c r="Q17" s="209"/>
      <c r="R17" s="210">
        <f t="shared" si="1"/>
        <v>0</v>
      </c>
      <c r="S17" s="209"/>
      <c r="T17" s="211">
        <f t="shared" si="2"/>
        <v>0</v>
      </c>
      <c r="U17" s="210">
        <f t="shared" si="3"/>
        <v>0</v>
      </c>
      <c r="V17" s="212"/>
      <c r="W17" s="212"/>
      <c r="X17" s="212"/>
      <c r="Y17" s="213"/>
      <c r="Z17" s="213"/>
      <c r="AA17" s="213"/>
      <c r="AB17" s="214"/>
      <c r="AD17" s="162"/>
      <c r="AE17" s="221" t="s">
        <v>17</v>
      </c>
      <c r="AF17" s="167"/>
      <c r="AG17" s="307">
        <f>SUM(AG14:AG16)</f>
        <v>0</v>
      </c>
      <c r="AH17" s="167" t="s">
        <v>63</v>
      </c>
      <c r="AI17" s="162"/>
      <c r="AJ17" s="309">
        <f>SUM(AJ14:AJ16)</f>
        <v>0</v>
      </c>
      <c r="AK17" s="219" t="s">
        <v>64</v>
      </c>
      <c r="AL17" s="220" t="s">
        <v>14</v>
      </c>
      <c r="AM17" s="307">
        <f>IF(AG17=0,0,(AG17/AJ17))</f>
        <v>0</v>
      </c>
      <c r="AN17" s="162"/>
      <c r="AO17" s="219" t="s">
        <v>69</v>
      </c>
      <c r="AP17" s="162"/>
      <c r="AQ17" s="162"/>
      <c r="AR17" s="162"/>
      <c r="AS17" s="162"/>
      <c r="AT17" s="162"/>
    </row>
    <row r="18" spans="1:46" ht="19.95" customHeight="1" x14ac:dyDescent="0.3">
      <c r="A18" s="203">
        <f t="shared" si="4"/>
        <v>12</v>
      </c>
      <c r="B18" s="204"/>
      <c r="C18" s="204"/>
      <c r="D18" s="204"/>
      <c r="E18" s="204"/>
      <c r="F18" s="205"/>
      <c r="G18" s="207"/>
      <c r="H18" s="205"/>
      <c r="I18" s="207"/>
      <c r="J18" s="205"/>
      <c r="K18" s="207"/>
      <c r="L18" s="207"/>
      <c r="M18" s="208"/>
      <c r="N18" s="209"/>
      <c r="O18" s="209"/>
      <c r="P18" s="210">
        <f t="shared" si="0"/>
        <v>0</v>
      </c>
      <c r="Q18" s="209"/>
      <c r="R18" s="210">
        <f t="shared" si="1"/>
        <v>0</v>
      </c>
      <c r="S18" s="209"/>
      <c r="T18" s="211">
        <f t="shared" si="2"/>
        <v>0</v>
      </c>
      <c r="U18" s="210">
        <f t="shared" si="3"/>
        <v>0</v>
      </c>
      <c r="V18" s="212"/>
      <c r="W18" s="212"/>
      <c r="X18" s="212"/>
      <c r="Y18" s="213"/>
      <c r="Z18" s="213"/>
      <c r="AA18" s="213"/>
      <c r="AB18" s="214"/>
      <c r="AD18"/>
      <c r="AE18" s="221" t="s">
        <v>70</v>
      </c>
      <c r="AF18" s="167"/>
      <c r="AG18" s="310"/>
      <c r="AH18" s="202"/>
      <c r="AI18" s="219"/>
      <c r="AJ18" s="202"/>
      <c r="AK18" s="221" t="s">
        <v>71</v>
      </c>
      <c r="AL18" s="222"/>
      <c r="AM18" s="223">
        <f>IF(AM17=" "," ",(AM17-AG18))</f>
        <v>0</v>
      </c>
      <c r="AN18" s="202"/>
      <c r="AO18" s="202"/>
      <c r="AP18" s="222"/>
      <c r="AQ18" s="158"/>
      <c r="AR18" s="162"/>
      <c r="AS18" s="162"/>
      <c r="AT18" s="162"/>
    </row>
    <row r="19" spans="1:46" ht="19.95" customHeight="1" x14ac:dyDescent="0.2">
      <c r="A19" s="203">
        <f t="shared" si="4"/>
        <v>13</v>
      </c>
      <c r="B19" s="204"/>
      <c r="C19" s="204"/>
      <c r="D19" s="204"/>
      <c r="E19" s="204"/>
      <c r="F19" s="205"/>
      <c r="G19" s="207"/>
      <c r="H19" s="205"/>
      <c r="I19" s="207"/>
      <c r="J19" s="205"/>
      <c r="K19" s="207"/>
      <c r="L19" s="207"/>
      <c r="M19" s="208"/>
      <c r="N19" s="209"/>
      <c r="O19" s="209"/>
      <c r="P19" s="210">
        <f t="shared" si="0"/>
        <v>0</v>
      </c>
      <c r="Q19" s="209"/>
      <c r="R19" s="210">
        <f t="shared" si="1"/>
        <v>0</v>
      </c>
      <c r="S19" s="209"/>
      <c r="T19" s="211">
        <f t="shared" si="2"/>
        <v>0</v>
      </c>
      <c r="U19" s="210">
        <f t="shared" si="3"/>
        <v>0</v>
      </c>
      <c r="V19" s="212"/>
      <c r="W19" s="212"/>
      <c r="X19" s="212"/>
      <c r="Y19" s="213"/>
      <c r="Z19" s="213"/>
      <c r="AA19" s="213"/>
      <c r="AB19" s="214"/>
      <c r="AD19" s="162"/>
      <c r="AE19" s="224"/>
      <c r="AF19" s="162"/>
      <c r="AG19" s="225"/>
      <c r="AH19" s="167"/>
      <c r="AI19" s="226"/>
      <c r="AJ19" s="162"/>
      <c r="AK19" s="227"/>
      <c r="AL19" s="220"/>
      <c r="AM19" s="228"/>
      <c r="AN19" s="162"/>
      <c r="AO19" s="226"/>
      <c r="AP19" s="162"/>
      <c r="AQ19" s="162"/>
      <c r="AR19" s="162"/>
      <c r="AS19" s="162"/>
      <c r="AT19" s="162"/>
    </row>
    <row r="20" spans="1:46" ht="19.95" customHeight="1" x14ac:dyDescent="0.2">
      <c r="A20" s="203">
        <f t="shared" si="4"/>
        <v>14</v>
      </c>
      <c r="B20" s="204"/>
      <c r="C20" s="204"/>
      <c r="D20" s="204"/>
      <c r="E20" s="204"/>
      <c r="F20" s="205"/>
      <c r="G20" s="207"/>
      <c r="H20" s="205"/>
      <c r="I20" s="207"/>
      <c r="J20" s="205"/>
      <c r="K20" s="207"/>
      <c r="L20" s="207"/>
      <c r="M20" s="208"/>
      <c r="N20" s="209"/>
      <c r="O20" s="209"/>
      <c r="P20" s="210">
        <f t="shared" si="0"/>
        <v>0</v>
      </c>
      <c r="Q20" s="209"/>
      <c r="R20" s="210">
        <f t="shared" si="1"/>
        <v>0</v>
      </c>
      <c r="S20" s="209"/>
      <c r="T20" s="211">
        <f t="shared" si="2"/>
        <v>0</v>
      </c>
      <c r="U20" s="210">
        <f t="shared" si="3"/>
        <v>0</v>
      </c>
      <c r="V20" s="212"/>
      <c r="W20" s="212"/>
      <c r="X20" s="212"/>
      <c r="Y20" s="213"/>
      <c r="Z20" s="213"/>
      <c r="AA20" s="213"/>
      <c r="AB20" s="214"/>
      <c r="AD20" s="229"/>
      <c r="AE20" s="230"/>
      <c r="AF20" s="229"/>
      <c r="AG20" s="231"/>
      <c r="AH20" s="232"/>
      <c r="AI20" s="233"/>
      <c r="AJ20" s="229"/>
      <c r="AK20" s="234"/>
      <c r="AL20" s="235"/>
      <c r="AM20" s="236"/>
      <c r="AN20" s="229"/>
      <c r="AO20" s="233"/>
      <c r="AP20" s="229"/>
      <c r="AQ20" s="229"/>
      <c r="AR20" s="229"/>
      <c r="AS20" s="229"/>
      <c r="AT20" s="229"/>
    </row>
    <row r="21" spans="1:46" ht="19.95" customHeight="1" x14ac:dyDescent="0.25">
      <c r="A21" s="203">
        <f t="shared" si="4"/>
        <v>15</v>
      </c>
      <c r="B21" s="204"/>
      <c r="C21" s="204"/>
      <c r="D21" s="204"/>
      <c r="E21" s="204"/>
      <c r="F21" s="205"/>
      <c r="G21" s="207"/>
      <c r="H21" s="205"/>
      <c r="I21" s="207"/>
      <c r="J21" s="205"/>
      <c r="K21" s="207"/>
      <c r="L21" s="207"/>
      <c r="M21" s="208"/>
      <c r="N21" s="209"/>
      <c r="O21" s="209"/>
      <c r="P21" s="210">
        <f t="shared" si="0"/>
        <v>0</v>
      </c>
      <c r="Q21" s="209"/>
      <c r="R21" s="210">
        <f t="shared" si="1"/>
        <v>0</v>
      </c>
      <c r="S21" s="209"/>
      <c r="T21" s="211">
        <f t="shared" si="2"/>
        <v>0</v>
      </c>
      <c r="U21" s="210">
        <f t="shared" si="3"/>
        <v>0</v>
      </c>
      <c r="V21" s="212"/>
      <c r="W21" s="212"/>
      <c r="X21" s="212"/>
      <c r="Y21" s="213"/>
      <c r="Z21" s="213"/>
      <c r="AA21" s="213"/>
      <c r="AB21" s="214"/>
      <c r="AD21" s="237"/>
      <c r="AE21" s="221" t="s">
        <v>72</v>
      </c>
      <c r="AF21" s="220"/>
      <c r="AG21" s="307">
        <f>(AG17)</f>
        <v>0</v>
      </c>
      <c r="AH21" s="167" t="s">
        <v>63</v>
      </c>
      <c r="AI21" s="219" t="s">
        <v>73</v>
      </c>
      <c r="AJ21" s="237"/>
      <c r="AK21" s="311">
        <f>B57</f>
        <v>0</v>
      </c>
      <c r="AL21" s="167" t="s">
        <v>14</v>
      </c>
      <c r="AM21" s="307">
        <f>IF(AG21=0,0,SUM(AG21/AK21))</f>
        <v>0</v>
      </c>
      <c r="AN21" s="162"/>
      <c r="AO21" s="219" t="s">
        <v>74</v>
      </c>
      <c r="AP21" s="162"/>
      <c r="AQ21" s="162"/>
      <c r="AR21" s="162"/>
      <c r="AS21" s="162"/>
      <c r="AT21" s="162"/>
    </row>
    <row r="22" spans="1:46" ht="19.95" customHeight="1" x14ac:dyDescent="0.25">
      <c r="A22" s="203">
        <f>(A21+1)</f>
        <v>16</v>
      </c>
      <c r="B22" s="204"/>
      <c r="C22" s="204"/>
      <c r="D22" s="204"/>
      <c r="E22" s="204"/>
      <c r="F22" s="205"/>
      <c r="G22" s="207"/>
      <c r="H22" s="205"/>
      <c r="I22" s="207"/>
      <c r="J22" s="205"/>
      <c r="K22" s="207"/>
      <c r="L22" s="207"/>
      <c r="M22" s="208"/>
      <c r="N22" s="209"/>
      <c r="O22" s="209"/>
      <c r="P22" s="210">
        <f t="shared" si="0"/>
        <v>0</v>
      </c>
      <c r="Q22" s="209"/>
      <c r="R22" s="210">
        <f t="shared" si="1"/>
        <v>0</v>
      </c>
      <c r="S22" s="209"/>
      <c r="T22" s="211">
        <f t="shared" si="2"/>
        <v>0</v>
      </c>
      <c r="U22" s="210">
        <f t="shared" si="3"/>
        <v>0</v>
      </c>
      <c r="V22" s="212"/>
      <c r="W22" s="212"/>
      <c r="X22" s="212"/>
      <c r="Y22" s="213"/>
      <c r="Z22" s="213"/>
      <c r="AA22" s="213"/>
      <c r="AB22" s="214"/>
      <c r="AD22" s="237"/>
      <c r="AE22" s="221" t="s">
        <v>75</v>
      </c>
      <c r="AF22" s="162"/>
      <c r="AG22" s="308">
        <f>(AJ17)</f>
        <v>0</v>
      </c>
      <c r="AH22" s="167" t="s">
        <v>63</v>
      </c>
      <c r="AI22" s="219" t="s">
        <v>73</v>
      </c>
      <c r="AJ22" s="237"/>
      <c r="AK22" s="311">
        <f>B57</f>
        <v>0</v>
      </c>
      <c r="AL22" s="167" t="s">
        <v>14</v>
      </c>
      <c r="AM22" s="312">
        <f>IF(AG22=0,0,SUM(AG22/AK22))</f>
        <v>0</v>
      </c>
      <c r="AN22" s="162"/>
      <c r="AO22" s="219" t="s">
        <v>76</v>
      </c>
      <c r="AP22" s="162"/>
      <c r="AQ22" s="162"/>
      <c r="AR22" s="162"/>
      <c r="AS22" s="162"/>
      <c r="AT22" s="162"/>
    </row>
    <row r="23" spans="1:46" ht="19.95" customHeight="1" x14ac:dyDescent="0.25">
      <c r="A23" s="203">
        <f t="shared" si="4"/>
        <v>17</v>
      </c>
      <c r="B23" s="204"/>
      <c r="C23" s="204"/>
      <c r="D23" s="204"/>
      <c r="E23" s="204"/>
      <c r="F23" s="205"/>
      <c r="G23" s="207"/>
      <c r="H23" s="205"/>
      <c r="I23" s="207"/>
      <c r="J23" s="205"/>
      <c r="K23" s="207"/>
      <c r="L23" s="207"/>
      <c r="M23" s="208"/>
      <c r="N23" s="238"/>
      <c r="O23" s="238"/>
      <c r="P23" s="210">
        <f t="shared" si="0"/>
        <v>0</v>
      </c>
      <c r="Q23" s="238"/>
      <c r="R23" s="210">
        <f t="shared" si="1"/>
        <v>0</v>
      </c>
      <c r="S23" s="238"/>
      <c r="T23" s="211">
        <f t="shared" si="2"/>
        <v>0</v>
      </c>
      <c r="U23" s="210">
        <f t="shared" si="3"/>
        <v>0</v>
      </c>
      <c r="V23" s="212"/>
      <c r="W23" s="212"/>
      <c r="X23" s="212"/>
      <c r="Y23" s="204"/>
      <c r="Z23" s="204"/>
      <c r="AA23" s="204"/>
      <c r="AB23" s="239"/>
      <c r="AD23" s="237"/>
      <c r="AE23" s="221" t="s">
        <v>77</v>
      </c>
      <c r="AF23" s="220"/>
      <c r="AG23" s="307">
        <f>M57</f>
        <v>0</v>
      </c>
      <c r="AH23" s="167" t="s">
        <v>63</v>
      </c>
      <c r="AI23" s="219" t="s">
        <v>78</v>
      </c>
      <c r="AJ23" s="168"/>
      <c r="AK23" s="313">
        <f>(AG17)</f>
        <v>0</v>
      </c>
      <c r="AL23" s="240" t="s">
        <v>14</v>
      </c>
      <c r="AM23" s="314">
        <f>IF(AG23=0,0,SUM(AG23/AK23))</f>
        <v>0</v>
      </c>
      <c r="AN23" s="162"/>
      <c r="AO23" s="219" t="s">
        <v>79</v>
      </c>
      <c r="AP23" s="162"/>
      <c r="AQ23" s="162"/>
      <c r="AR23" s="162"/>
      <c r="AS23" s="162"/>
      <c r="AT23" s="162"/>
    </row>
    <row r="24" spans="1:46" ht="19.95" customHeight="1" x14ac:dyDescent="0.25">
      <c r="A24" s="203">
        <f>(A23+1)</f>
        <v>18</v>
      </c>
      <c r="B24" s="204"/>
      <c r="C24" s="204"/>
      <c r="D24" s="204"/>
      <c r="E24" s="204"/>
      <c r="F24" s="205"/>
      <c r="G24" s="207"/>
      <c r="H24" s="205"/>
      <c r="I24" s="207"/>
      <c r="J24" s="205"/>
      <c r="K24" s="207"/>
      <c r="L24" s="207"/>
      <c r="M24" s="208"/>
      <c r="N24" s="209"/>
      <c r="O24" s="209"/>
      <c r="P24" s="210">
        <f t="shared" si="0"/>
        <v>0</v>
      </c>
      <c r="Q24" s="209"/>
      <c r="R24" s="210">
        <f t="shared" si="1"/>
        <v>0</v>
      </c>
      <c r="S24" s="209"/>
      <c r="T24" s="211">
        <f t="shared" si="2"/>
        <v>0</v>
      </c>
      <c r="U24" s="210">
        <f t="shared" si="3"/>
        <v>0</v>
      </c>
      <c r="V24" s="212"/>
      <c r="W24" s="212"/>
      <c r="X24" s="212"/>
      <c r="Y24" s="213"/>
      <c r="Z24" s="213"/>
      <c r="AA24" s="213"/>
      <c r="AB24" s="214"/>
      <c r="AD24" s="237"/>
      <c r="AE24" s="221" t="s">
        <v>80</v>
      </c>
      <c r="AF24" s="162"/>
      <c r="AG24" s="311">
        <f>V57</f>
        <v>0</v>
      </c>
      <c r="AH24" s="167" t="s">
        <v>63</v>
      </c>
      <c r="AI24" s="219" t="s">
        <v>73</v>
      </c>
      <c r="AJ24" s="237"/>
      <c r="AK24" s="311">
        <f>B57</f>
        <v>0</v>
      </c>
      <c r="AL24" s="167" t="s">
        <v>14</v>
      </c>
      <c r="AM24" s="314">
        <f>IF(AG24=0,0,SUM(AG24/AK24))</f>
        <v>0</v>
      </c>
      <c r="AN24" s="226" t="s">
        <v>81</v>
      </c>
      <c r="AO24" s="219" t="s">
        <v>144</v>
      </c>
      <c r="AP24" s="162"/>
      <c r="AQ24" s="162"/>
      <c r="AR24" s="162"/>
      <c r="AS24" s="162"/>
      <c r="AT24" s="162"/>
    </row>
    <row r="25" spans="1:46" ht="19.95" customHeight="1" x14ac:dyDescent="0.25">
      <c r="A25" s="203">
        <f t="shared" si="4"/>
        <v>19</v>
      </c>
      <c r="B25" s="204"/>
      <c r="C25" s="204"/>
      <c r="D25" s="204"/>
      <c r="E25" s="204"/>
      <c r="F25" s="205"/>
      <c r="G25" s="207"/>
      <c r="H25" s="205"/>
      <c r="I25" s="207"/>
      <c r="J25" s="205"/>
      <c r="K25" s="207"/>
      <c r="L25" s="207"/>
      <c r="M25" s="208"/>
      <c r="N25" s="209"/>
      <c r="O25" s="209"/>
      <c r="P25" s="210">
        <f t="shared" si="0"/>
        <v>0</v>
      </c>
      <c r="Q25" s="209"/>
      <c r="R25" s="210">
        <f t="shared" si="1"/>
        <v>0</v>
      </c>
      <c r="S25" s="209"/>
      <c r="T25" s="211">
        <f t="shared" si="2"/>
        <v>0</v>
      </c>
      <c r="U25" s="210">
        <f t="shared" si="3"/>
        <v>0</v>
      </c>
      <c r="V25" s="212"/>
      <c r="W25" s="212"/>
      <c r="X25" s="212"/>
      <c r="Y25" s="213"/>
      <c r="Z25" s="213"/>
      <c r="AA25" s="213"/>
      <c r="AB25" s="214"/>
      <c r="AD25" s="342" t="s">
        <v>145</v>
      </c>
      <c r="AE25" s="342"/>
      <c r="AG25" s="315" t="e">
        <f>D57</f>
        <v>#DIV/0!</v>
      </c>
    </row>
    <row r="26" spans="1:46" ht="19.95" customHeight="1" x14ac:dyDescent="0.2">
      <c r="A26" s="203">
        <f t="shared" si="4"/>
        <v>20</v>
      </c>
      <c r="B26" s="204"/>
      <c r="C26" s="204"/>
      <c r="D26" s="204"/>
      <c r="E26" s="204"/>
      <c r="F26" s="205"/>
      <c r="G26" s="207"/>
      <c r="H26" s="205"/>
      <c r="I26" s="207"/>
      <c r="J26" s="205"/>
      <c r="K26" s="207"/>
      <c r="L26" s="207"/>
      <c r="M26" s="208"/>
      <c r="N26" s="209"/>
      <c r="O26" s="209"/>
      <c r="P26" s="210">
        <f t="shared" si="0"/>
        <v>0</v>
      </c>
      <c r="Q26" s="209"/>
      <c r="R26" s="210">
        <f t="shared" si="1"/>
        <v>0</v>
      </c>
      <c r="S26" s="209"/>
      <c r="T26" s="211">
        <f t="shared" si="2"/>
        <v>0</v>
      </c>
      <c r="U26" s="210">
        <f t="shared" si="3"/>
        <v>0</v>
      </c>
      <c r="V26" s="212"/>
      <c r="W26" s="212"/>
      <c r="X26" s="212"/>
      <c r="Y26" s="213"/>
      <c r="Z26" s="213"/>
      <c r="AA26" s="213"/>
      <c r="AB26" s="214"/>
      <c r="AD26" s="158"/>
      <c r="AE26" s="241"/>
      <c r="AF26" s="162"/>
      <c r="AG26" s="242"/>
      <c r="AH26" s="241"/>
      <c r="AI26" s="162"/>
      <c r="AJ26" s="242"/>
      <c r="AK26" s="167"/>
      <c r="AL26" s="243"/>
      <c r="AM26" s="244"/>
      <c r="AN26" s="162"/>
      <c r="AO26" s="241"/>
      <c r="AP26" s="162"/>
      <c r="AQ26" s="242"/>
      <c r="AR26" s="162"/>
      <c r="AS26" s="162"/>
      <c r="AT26" s="162"/>
    </row>
    <row r="27" spans="1:46" ht="19.95" customHeight="1" x14ac:dyDescent="0.2">
      <c r="A27" s="203">
        <f t="shared" si="4"/>
        <v>21</v>
      </c>
      <c r="B27" s="204"/>
      <c r="C27" s="204"/>
      <c r="D27" s="204"/>
      <c r="E27" s="204"/>
      <c r="F27" s="205"/>
      <c r="G27" s="207"/>
      <c r="H27" s="205"/>
      <c r="I27" s="207"/>
      <c r="J27" s="205"/>
      <c r="K27" s="207"/>
      <c r="L27" s="207"/>
      <c r="M27" s="208"/>
      <c r="N27" s="209"/>
      <c r="O27" s="209"/>
      <c r="P27" s="210">
        <f t="shared" si="0"/>
        <v>0</v>
      </c>
      <c r="Q27" s="209"/>
      <c r="R27" s="210">
        <f t="shared" si="1"/>
        <v>0</v>
      </c>
      <c r="S27" s="209"/>
      <c r="T27" s="211">
        <f t="shared" si="2"/>
        <v>0</v>
      </c>
      <c r="U27" s="210">
        <f t="shared" si="3"/>
        <v>0</v>
      </c>
      <c r="V27" s="212"/>
      <c r="W27" s="212"/>
      <c r="X27" s="212"/>
      <c r="Y27" s="213"/>
      <c r="Z27" s="213"/>
      <c r="AA27" s="213"/>
      <c r="AB27" s="214"/>
      <c r="AD27" s="229"/>
      <c r="AE27" s="230"/>
      <c r="AF27" s="230"/>
      <c r="AG27" s="229"/>
      <c r="AH27" s="229"/>
      <c r="AI27" s="229"/>
      <c r="AJ27" s="229"/>
      <c r="AK27" s="245"/>
      <c r="AL27" s="245"/>
      <c r="AM27" s="245"/>
      <c r="AN27" s="229"/>
      <c r="AO27" s="229"/>
      <c r="AP27" s="229"/>
      <c r="AQ27" s="233"/>
      <c r="AR27" s="233"/>
      <c r="AS27" s="233"/>
      <c r="AT27" s="233"/>
    </row>
    <row r="28" spans="1:46" ht="19.95" customHeight="1" x14ac:dyDescent="0.25">
      <c r="A28" s="203">
        <f t="shared" si="4"/>
        <v>22</v>
      </c>
      <c r="B28" s="204"/>
      <c r="C28" s="204"/>
      <c r="D28" s="204"/>
      <c r="E28" s="204"/>
      <c r="F28" s="205"/>
      <c r="G28" s="207"/>
      <c r="H28" s="205"/>
      <c r="I28" s="207"/>
      <c r="J28" s="205"/>
      <c r="K28" s="207"/>
      <c r="L28" s="207"/>
      <c r="M28" s="208"/>
      <c r="N28" s="209"/>
      <c r="O28" s="209"/>
      <c r="P28" s="210">
        <f t="shared" si="0"/>
        <v>0</v>
      </c>
      <c r="Q28" s="209"/>
      <c r="R28" s="210">
        <f t="shared" si="1"/>
        <v>0</v>
      </c>
      <c r="S28" s="209"/>
      <c r="T28" s="211">
        <f t="shared" si="2"/>
        <v>0</v>
      </c>
      <c r="U28" s="210">
        <f t="shared" si="3"/>
        <v>0</v>
      </c>
      <c r="V28" s="212"/>
      <c r="W28" s="212"/>
      <c r="X28" s="212"/>
      <c r="Y28" s="213"/>
      <c r="Z28" s="213"/>
      <c r="AA28" s="213"/>
      <c r="AB28" s="214"/>
      <c r="AD28" s="162"/>
      <c r="AE28" s="224"/>
      <c r="AF28" s="224"/>
      <c r="AG28" s="221" t="s">
        <v>82</v>
      </c>
      <c r="AH28" s="308">
        <f>(AJ14)</f>
        <v>0</v>
      </c>
      <c r="AI28" s="167" t="s">
        <v>63</v>
      </c>
      <c r="AJ28" s="219" t="s">
        <v>75</v>
      </c>
      <c r="AK28" s="308">
        <f>(AJ17)</f>
        <v>0</v>
      </c>
      <c r="AL28" s="240" t="s">
        <v>14</v>
      </c>
      <c r="AM28" s="316">
        <f>IF(AH28=0,0,AH28/AK28)</f>
        <v>0</v>
      </c>
      <c r="AN28" s="162"/>
      <c r="AO28" s="219" t="s">
        <v>83</v>
      </c>
      <c r="AP28" s="162"/>
      <c r="AQ28" s="226"/>
      <c r="AR28" s="226"/>
      <c r="AS28" s="226"/>
      <c r="AT28" s="226"/>
    </row>
    <row r="29" spans="1:46" ht="19.95" customHeight="1" x14ac:dyDescent="0.25">
      <c r="A29" s="203">
        <f t="shared" si="4"/>
        <v>23</v>
      </c>
      <c r="B29" s="204"/>
      <c r="C29" s="204"/>
      <c r="D29" s="204"/>
      <c r="E29" s="204"/>
      <c r="F29" s="205"/>
      <c r="G29" s="207"/>
      <c r="H29" s="205"/>
      <c r="I29" s="207"/>
      <c r="J29" s="205"/>
      <c r="K29" s="207"/>
      <c r="L29" s="207"/>
      <c r="M29" s="208"/>
      <c r="N29" s="209"/>
      <c r="O29" s="209"/>
      <c r="P29" s="210">
        <f>O29-N29</f>
        <v>0</v>
      </c>
      <c r="Q29" s="209"/>
      <c r="R29" s="210">
        <f>Q29-O29</f>
        <v>0</v>
      </c>
      <c r="S29" s="209"/>
      <c r="T29" s="211">
        <f t="shared" si="2"/>
        <v>0</v>
      </c>
      <c r="U29" s="210">
        <f t="shared" si="3"/>
        <v>0</v>
      </c>
      <c r="V29" s="212"/>
      <c r="W29" s="212"/>
      <c r="X29" s="212"/>
      <c r="Y29" s="213"/>
      <c r="Z29" s="213"/>
      <c r="AA29" s="213"/>
      <c r="AB29" s="214"/>
      <c r="AD29" s="162"/>
      <c r="AE29" s="224"/>
      <c r="AF29" s="224"/>
      <c r="AG29" s="221" t="s">
        <v>84</v>
      </c>
      <c r="AH29" s="308">
        <f>(AJ15)</f>
        <v>0</v>
      </c>
      <c r="AI29" s="167" t="s">
        <v>63</v>
      </c>
      <c r="AJ29" s="219" t="s">
        <v>75</v>
      </c>
      <c r="AK29" s="308">
        <f>(AJ17)</f>
        <v>0</v>
      </c>
      <c r="AL29" s="240" t="s">
        <v>14</v>
      </c>
      <c r="AM29" s="316">
        <f>IF(AH29=0,0,AH29/AK29)</f>
        <v>0</v>
      </c>
      <c r="AN29" s="162"/>
      <c r="AO29" s="219" t="s">
        <v>85</v>
      </c>
      <c r="AP29" s="162"/>
      <c r="AQ29" s="226"/>
      <c r="AR29" s="226"/>
      <c r="AS29" s="226"/>
      <c r="AT29" s="226"/>
    </row>
    <row r="30" spans="1:46" ht="19.95" customHeight="1" x14ac:dyDescent="0.25">
      <c r="A30" s="203">
        <f>(A29+1)</f>
        <v>24</v>
      </c>
      <c r="B30" s="204"/>
      <c r="C30" s="204"/>
      <c r="D30" s="204"/>
      <c r="E30" s="204"/>
      <c r="F30" s="205"/>
      <c r="G30" s="207"/>
      <c r="H30" s="205"/>
      <c r="I30" s="207"/>
      <c r="J30" s="205"/>
      <c r="K30" s="207"/>
      <c r="L30" s="207"/>
      <c r="M30" s="208"/>
      <c r="N30" s="209"/>
      <c r="O30" s="209"/>
      <c r="P30" s="210">
        <f t="shared" si="0"/>
        <v>0</v>
      </c>
      <c r="Q30" s="209"/>
      <c r="R30" s="210">
        <f t="shared" si="1"/>
        <v>0</v>
      </c>
      <c r="S30" s="209"/>
      <c r="T30" s="211">
        <f t="shared" si="2"/>
        <v>0</v>
      </c>
      <c r="U30" s="210">
        <f t="shared" si="3"/>
        <v>0</v>
      </c>
      <c r="V30" s="212"/>
      <c r="W30" s="212"/>
      <c r="X30" s="212"/>
      <c r="Y30" s="213"/>
      <c r="Z30" s="213"/>
      <c r="AA30" s="213"/>
      <c r="AB30" s="214"/>
      <c r="AD30" s="162"/>
      <c r="AE30" s="224"/>
      <c r="AF30" s="224"/>
      <c r="AG30" s="221" t="s">
        <v>86</v>
      </c>
      <c r="AH30" s="308">
        <f>(AJ16)</f>
        <v>0</v>
      </c>
      <c r="AI30" s="167" t="s">
        <v>63</v>
      </c>
      <c r="AJ30" s="219" t="s">
        <v>75</v>
      </c>
      <c r="AK30" s="308">
        <f>(AJ17)</f>
        <v>0</v>
      </c>
      <c r="AL30" s="240" t="s">
        <v>14</v>
      </c>
      <c r="AM30" s="316">
        <f>IF(AH30=0,0,AH30/AK30)</f>
        <v>0</v>
      </c>
      <c r="AN30" s="162"/>
      <c r="AO30" s="219" t="s">
        <v>87</v>
      </c>
      <c r="AP30" s="162"/>
      <c r="AQ30" s="226"/>
      <c r="AR30" s="226"/>
      <c r="AS30" s="226"/>
      <c r="AT30" s="226"/>
    </row>
    <row r="31" spans="1:46" ht="19.95" customHeight="1" x14ac:dyDescent="0.2">
      <c r="A31" s="203">
        <f t="shared" si="4"/>
        <v>25</v>
      </c>
      <c r="B31" s="204"/>
      <c r="C31" s="204"/>
      <c r="D31" s="204"/>
      <c r="E31" s="204"/>
      <c r="F31" s="205"/>
      <c r="G31" s="207"/>
      <c r="H31" s="205"/>
      <c r="I31" s="207"/>
      <c r="J31" s="205"/>
      <c r="K31" s="207"/>
      <c r="L31" s="207"/>
      <c r="M31" s="208"/>
      <c r="N31" s="209"/>
      <c r="O31" s="209"/>
      <c r="P31" s="210">
        <f t="shared" si="0"/>
        <v>0</v>
      </c>
      <c r="Q31" s="209"/>
      <c r="R31" s="210">
        <f t="shared" si="1"/>
        <v>0</v>
      </c>
      <c r="S31" s="209"/>
      <c r="T31" s="211">
        <f t="shared" si="2"/>
        <v>0</v>
      </c>
      <c r="U31" s="210">
        <f t="shared" si="3"/>
        <v>0</v>
      </c>
      <c r="V31" s="212"/>
      <c r="W31" s="212"/>
      <c r="X31" s="212"/>
      <c r="Y31" s="213"/>
      <c r="Z31" s="213"/>
      <c r="AA31" s="213"/>
      <c r="AB31" s="214"/>
      <c r="AD31" s="162"/>
      <c r="AE31" s="224"/>
      <c r="AF31" s="224"/>
      <c r="AG31" s="241"/>
      <c r="AH31" s="225"/>
      <c r="AI31" s="167"/>
      <c r="AJ31" s="220"/>
      <c r="AK31" s="225"/>
      <c r="AL31" s="226"/>
      <c r="AM31" s="246"/>
      <c r="AN31" s="162"/>
      <c r="AO31" s="220"/>
      <c r="AP31" s="162"/>
      <c r="AQ31" s="226"/>
      <c r="AR31" s="226"/>
      <c r="AS31" s="226"/>
      <c r="AT31" s="226"/>
    </row>
    <row r="32" spans="1:46" ht="19.95" customHeight="1" x14ac:dyDescent="0.25">
      <c r="A32" s="203">
        <f t="shared" si="4"/>
        <v>26</v>
      </c>
      <c r="B32" s="204"/>
      <c r="C32" s="204"/>
      <c r="D32" s="204"/>
      <c r="E32" s="204"/>
      <c r="F32" s="205"/>
      <c r="G32" s="207"/>
      <c r="H32" s="205"/>
      <c r="I32" s="207"/>
      <c r="J32" s="205"/>
      <c r="K32" s="207"/>
      <c r="L32" s="207"/>
      <c r="M32" s="208"/>
      <c r="N32" s="209"/>
      <c r="O32" s="209"/>
      <c r="P32" s="210">
        <f t="shared" si="0"/>
        <v>0</v>
      </c>
      <c r="Q32" s="209"/>
      <c r="R32" s="210">
        <f t="shared" si="1"/>
        <v>0</v>
      </c>
      <c r="S32" s="209"/>
      <c r="T32" s="211">
        <f t="shared" si="2"/>
        <v>0</v>
      </c>
      <c r="U32" s="210">
        <f t="shared" si="3"/>
        <v>0</v>
      </c>
      <c r="V32" s="212"/>
      <c r="W32" s="212"/>
      <c r="X32" s="212"/>
      <c r="Y32" s="213"/>
      <c r="Z32" s="213"/>
      <c r="AA32" s="213"/>
      <c r="AB32" s="214"/>
      <c r="AD32" s="247"/>
      <c r="AE32" s="247"/>
      <c r="AF32" s="247"/>
      <c r="AG32" s="247"/>
      <c r="AH32" s="247"/>
      <c r="AI32" s="247"/>
      <c r="AJ32" s="247"/>
      <c r="AK32" s="247"/>
      <c r="AL32" s="247"/>
      <c r="AM32" s="247"/>
      <c r="AN32" s="247"/>
      <c r="AO32" s="247"/>
      <c r="AP32" s="247"/>
      <c r="AQ32" s="247"/>
      <c r="AR32" s="247"/>
      <c r="AS32" s="247"/>
      <c r="AT32" s="247"/>
    </row>
    <row r="33" spans="1:48" ht="19.95" customHeight="1" x14ac:dyDescent="0.25">
      <c r="A33" s="203">
        <f>(A32+1)</f>
        <v>27</v>
      </c>
      <c r="B33" s="204"/>
      <c r="C33" s="204"/>
      <c r="D33" s="204"/>
      <c r="E33" s="204"/>
      <c r="F33" s="205"/>
      <c r="G33" s="207"/>
      <c r="H33" s="205"/>
      <c r="I33" s="207"/>
      <c r="J33" s="205"/>
      <c r="K33" s="207"/>
      <c r="L33" s="207"/>
      <c r="M33" s="208"/>
      <c r="N33" s="209"/>
      <c r="O33" s="209"/>
      <c r="P33" s="210">
        <f t="shared" si="0"/>
        <v>0</v>
      </c>
      <c r="Q33" s="209"/>
      <c r="R33" s="210">
        <f t="shared" si="1"/>
        <v>0</v>
      </c>
      <c r="S33" s="209"/>
      <c r="T33" s="211">
        <f t="shared" si="2"/>
        <v>0</v>
      </c>
      <c r="U33" s="210">
        <f t="shared" si="3"/>
        <v>0</v>
      </c>
      <c r="V33" s="212"/>
      <c r="W33" s="212"/>
      <c r="X33" s="212"/>
      <c r="Y33" s="213"/>
      <c r="Z33" s="213"/>
      <c r="AA33" s="213"/>
      <c r="AB33" s="214"/>
      <c r="AE33" s="158"/>
      <c r="AG33" s="166" t="s">
        <v>88</v>
      </c>
      <c r="AH33" s="162"/>
      <c r="AK33" s="166"/>
      <c r="AL33" s="166" t="s">
        <v>146</v>
      </c>
      <c r="AM33" s="162"/>
      <c r="AN33" s="162"/>
      <c r="AO33" s="219" t="s">
        <v>147</v>
      </c>
    </row>
    <row r="34" spans="1:48" ht="19.95" customHeight="1" x14ac:dyDescent="0.25">
      <c r="A34" s="203">
        <f>(A33+1)</f>
        <v>28</v>
      </c>
      <c r="B34" s="204"/>
      <c r="C34" s="204"/>
      <c r="D34" s="204"/>
      <c r="E34" s="204"/>
      <c r="F34" s="205"/>
      <c r="G34" s="207"/>
      <c r="H34" s="205"/>
      <c r="I34" s="207"/>
      <c r="J34" s="205"/>
      <c r="K34" s="207"/>
      <c r="L34" s="207"/>
      <c r="M34" s="208"/>
      <c r="N34" s="209"/>
      <c r="O34" s="209"/>
      <c r="P34" s="210">
        <f t="shared" si="0"/>
        <v>0</v>
      </c>
      <c r="Q34" s="209"/>
      <c r="R34" s="210">
        <f t="shared" si="1"/>
        <v>0</v>
      </c>
      <c r="S34" s="209"/>
      <c r="T34" s="211">
        <f t="shared" si="2"/>
        <v>0</v>
      </c>
      <c r="U34" s="210">
        <f t="shared" si="3"/>
        <v>0</v>
      </c>
      <c r="V34" s="212"/>
      <c r="W34" s="212"/>
      <c r="X34" s="212"/>
      <c r="Y34" s="213"/>
      <c r="Z34" s="213"/>
      <c r="AA34" s="213"/>
      <c r="AB34" s="214"/>
      <c r="AE34" s="248" t="s">
        <v>148</v>
      </c>
      <c r="AG34" s="249" t="s">
        <v>146</v>
      </c>
      <c r="AH34" s="250" t="s">
        <v>89</v>
      </c>
      <c r="AK34" s="166" t="s">
        <v>149</v>
      </c>
      <c r="AM34" s="317">
        <f>COUNTIF($E$7:$E$56,"=F")</f>
        <v>0</v>
      </c>
      <c r="AN34" s="162"/>
      <c r="AO34" s="318" t="e">
        <f t="shared" ref="AO34:AO40" si="5">SUM(AM34/AM$41)</f>
        <v>#DIV/0!</v>
      </c>
      <c r="AP34" s="319" t="s">
        <v>150</v>
      </c>
    </row>
    <row r="35" spans="1:48" ht="19.95" customHeight="1" x14ac:dyDescent="0.25">
      <c r="A35" s="203">
        <f t="shared" si="4"/>
        <v>29</v>
      </c>
      <c r="B35" s="204"/>
      <c r="C35" s="204"/>
      <c r="D35" s="204"/>
      <c r="E35" s="204"/>
      <c r="F35" s="205"/>
      <c r="G35" s="207"/>
      <c r="H35" s="205"/>
      <c r="I35" s="207"/>
      <c r="J35" s="205"/>
      <c r="K35" s="207"/>
      <c r="L35" s="207"/>
      <c r="M35" s="208"/>
      <c r="N35" s="209"/>
      <c r="O35" s="209"/>
      <c r="P35" s="210">
        <f t="shared" si="0"/>
        <v>0</v>
      </c>
      <c r="Q35" s="209"/>
      <c r="R35" s="210">
        <f t="shared" si="1"/>
        <v>0</v>
      </c>
      <c r="S35" s="209"/>
      <c r="T35" s="211">
        <f t="shared" si="2"/>
        <v>0</v>
      </c>
      <c r="U35" s="210">
        <f t="shared" si="3"/>
        <v>0</v>
      </c>
      <c r="V35" s="212"/>
      <c r="W35" s="212"/>
      <c r="X35" s="212"/>
      <c r="Y35" s="213"/>
      <c r="Z35" s="213"/>
      <c r="AA35" s="213"/>
      <c r="AB35" s="214"/>
      <c r="AE35" s="168">
        <v>2017</v>
      </c>
      <c r="AG35" s="317">
        <f>COUNTIF($C$7:$C$56,"=2017")</f>
        <v>0</v>
      </c>
      <c r="AH35" s="320">
        <f t="shared" ref="AH35:AH40" si="6">IF(AG35=0,0,SUM(AG35/$AK$21))</f>
        <v>0</v>
      </c>
      <c r="AK35" s="166" t="s">
        <v>151</v>
      </c>
      <c r="AM35" s="317">
        <f>COUNTIF($E$7:$E$56,"=P")</f>
        <v>0</v>
      </c>
      <c r="AN35" s="224"/>
      <c r="AO35" s="318" t="e">
        <f t="shared" si="5"/>
        <v>#DIV/0!</v>
      </c>
      <c r="AP35" s="319" t="s">
        <v>152</v>
      </c>
    </row>
    <row r="36" spans="1:48" ht="19.95" customHeight="1" x14ac:dyDescent="0.25">
      <c r="A36" s="203">
        <f t="shared" si="4"/>
        <v>30</v>
      </c>
      <c r="B36" s="204"/>
      <c r="C36" s="204"/>
      <c r="D36" s="204"/>
      <c r="E36" s="204"/>
      <c r="F36" s="205"/>
      <c r="G36" s="207"/>
      <c r="H36" s="205"/>
      <c r="I36" s="207"/>
      <c r="J36" s="205"/>
      <c r="K36" s="207"/>
      <c r="L36" s="207"/>
      <c r="M36" s="208"/>
      <c r="N36" s="209"/>
      <c r="O36" s="209"/>
      <c r="P36" s="210">
        <f t="shared" si="0"/>
        <v>0</v>
      </c>
      <c r="Q36" s="209"/>
      <c r="R36" s="210">
        <f t="shared" si="1"/>
        <v>0</v>
      </c>
      <c r="S36" s="209"/>
      <c r="T36" s="211">
        <f t="shared" si="2"/>
        <v>0</v>
      </c>
      <c r="U36" s="210">
        <f t="shared" si="3"/>
        <v>0</v>
      </c>
      <c r="V36" s="212"/>
      <c r="W36" s="212"/>
      <c r="X36" s="212"/>
      <c r="Y36" s="213"/>
      <c r="Z36" s="213"/>
      <c r="AA36" s="213"/>
      <c r="AB36" s="214"/>
      <c r="AE36" s="168">
        <v>2016</v>
      </c>
      <c r="AG36" s="317">
        <f>COUNTIF($C$7:$C$56,"=2016")</f>
        <v>0</v>
      </c>
      <c r="AH36" s="320">
        <f t="shared" si="6"/>
        <v>0</v>
      </c>
      <c r="AK36" s="166" t="s">
        <v>153</v>
      </c>
      <c r="AM36" s="317">
        <f>COUNTIF($E$7:$E$56,"=KW")</f>
        <v>0</v>
      </c>
      <c r="AN36" s="224"/>
      <c r="AO36" s="318" t="e">
        <f t="shared" si="5"/>
        <v>#DIV/0!</v>
      </c>
      <c r="AP36" s="319" t="s">
        <v>154</v>
      </c>
    </row>
    <row r="37" spans="1:48" ht="19.95" customHeight="1" x14ac:dyDescent="0.25">
      <c r="A37" s="203">
        <f t="shared" si="4"/>
        <v>31</v>
      </c>
      <c r="B37" s="204"/>
      <c r="C37" s="204"/>
      <c r="D37" s="204"/>
      <c r="E37" s="204"/>
      <c r="F37" s="205"/>
      <c r="G37" s="207"/>
      <c r="H37" s="205"/>
      <c r="I37" s="207"/>
      <c r="J37" s="205"/>
      <c r="K37" s="207"/>
      <c r="L37" s="207"/>
      <c r="M37" s="208"/>
      <c r="N37" s="209"/>
      <c r="O37" s="209"/>
      <c r="P37" s="210">
        <f t="shared" si="0"/>
        <v>0</v>
      </c>
      <c r="Q37" s="209"/>
      <c r="R37" s="210">
        <f t="shared" si="1"/>
        <v>0</v>
      </c>
      <c r="S37" s="209"/>
      <c r="T37" s="211">
        <f t="shared" si="2"/>
        <v>0</v>
      </c>
      <c r="U37" s="210">
        <f t="shared" si="3"/>
        <v>0</v>
      </c>
      <c r="V37" s="212"/>
      <c r="W37" s="212"/>
      <c r="X37" s="212"/>
      <c r="Y37" s="213"/>
      <c r="Z37" s="213"/>
      <c r="AA37" s="213"/>
      <c r="AB37" s="214"/>
      <c r="AE37" s="168">
        <v>2015</v>
      </c>
      <c r="AG37" s="317">
        <f>COUNTIF($C$7:$C$56,"=2015")</f>
        <v>0</v>
      </c>
      <c r="AH37" s="320">
        <f t="shared" si="6"/>
        <v>0</v>
      </c>
      <c r="AK37" s="166" t="s">
        <v>155</v>
      </c>
      <c r="AM37" s="317">
        <f>COUNTIF($E$7:$E$56,"=M")</f>
        <v>0</v>
      </c>
      <c r="AN37" s="251"/>
      <c r="AO37" s="318" t="e">
        <f t="shared" si="5"/>
        <v>#DIV/0!</v>
      </c>
      <c r="AP37" s="237" t="s">
        <v>156</v>
      </c>
    </row>
    <row r="38" spans="1:48" ht="19.95" customHeight="1" x14ac:dyDescent="0.25">
      <c r="A38" s="203">
        <f t="shared" si="4"/>
        <v>32</v>
      </c>
      <c r="B38" s="204"/>
      <c r="C38" s="204"/>
      <c r="D38" s="204"/>
      <c r="E38" s="204"/>
      <c r="F38" s="205"/>
      <c r="G38" s="207"/>
      <c r="H38" s="205"/>
      <c r="I38" s="207"/>
      <c r="J38" s="205"/>
      <c r="K38" s="207"/>
      <c r="L38" s="207"/>
      <c r="M38" s="208"/>
      <c r="N38" s="209"/>
      <c r="O38" s="209"/>
      <c r="P38" s="210">
        <f t="shared" si="0"/>
        <v>0</v>
      </c>
      <c r="Q38" s="209"/>
      <c r="R38" s="210">
        <f t="shared" si="1"/>
        <v>0</v>
      </c>
      <c r="S38" s="209"/>
      <c r="T38" s="211">
        <f t="shared" si="2"/>
        <v>0</v>
      </c>
      <c r="U38" s="210">
        <f t="shared" si="3"/>
        <v>0</v>
      </c>
      <c r="V38" s="212"/>
      <c r="W38" s="212"/>
      <c r="X38" s="212"/>
      <c r="Y38" s="213"/>
      <c r="Z38" s="213"/>
      <c r="AA38" s="213"/>
      <c r="AB38" s="214"/>
      <c r="AE38" s="168">
        <v>2014</v>
      </c>
      <c r="AG38" s="317">
        <f>COUNTIF($C$7:$C$56,"=2014")</f>
        <v>0</v>
      </c>
      <c r="AH38" s="320">
        <f t="shared" si="6"/>
        <v>0</v>
      </c>
      <c r="AK38" s="166" t="s">
        <v>157</v>
      </c>
      <c r="AM38" s="317">
        <f>COUNTIF($E$7:$E$56,"=I")</f>
        <v>0</v>
      </c>
      <c r="AN38" s="251"/>
      <c r="AO38" s="318" t="e">
        <f t="shared" si="5"/>
        <v>#DIV/0!</v>
      </c>
      <c r="AP38" s="237" t="s">
        <v>158</v>
      </c>
    </row>
    <row r="39" spans="1:48" ht="19.95" customHeight="1" x14ac:dyDescent="0.25">
      <c r="A39" s="203">
        <f t="shared" si="4"/>
        <v>33</v>
      </c>
      <c r="B39" s="204"/>
      <c r="C39" s="204"/>
      <c r="D39" s="204"/>
      <c r="E39" s="204"/>
      <c r="F39" s="205"/>
      <c r="G39" s="207"/>
      <c r="H39" s="205"/>
      <c r="I39" s="207"/>
      <c r="J39" s="205"/>
      <c r="K39" s="207"/>
      <c r="L39" s="207"/>
      <c r="M39" s="208"/>
      <c r="N39" s="209"/>
      <c r="O39" s="209"/>
      <c r="P39" s="210">
        <f t="shared" si="0"/>
        <v>0</v>
      </c>
      <c r="Q39" s="209"/>
      <c r="R39" s="210">
        <f t="shared" si="1"/>
        <v>0</v>
      </c>
      <c r="S39" s="209"/>
      <c r="T39" s="211">
        <f t="shared" si="2"/>
        <v>0</v>
      </c>
      <c r="U39" s="210">
        <f t="shared" si="3"/>
        <v>0</v>
      </c>
      <c r="V39" s="212"/>
      <c r="W39" s="212"/>
      <c r="X39" s="212"/>
      <c r="Y39" s="213"/>
      <c r="Z39" s="213"/>
      <c r="AA39" s="213"/>
      <c r="AB39" s="214"/>
      <c r="AE39" s="168" t="s">
        <v>159</v>
      </c>
      <c r="AG39" s="317">
        <f>COUNTIF($C$7:$C$56,"=Older")</f>
        <v>0</v>
      </c>
      <c r="AH39" s="320">
        <f t="shared" si="6"/>
        <v>0</v>
      </c>
      <c r="AK39" s="166" t="s">
        <v>160</v>
      </c>
      <c r="AM39" s="317">
        <f>COUNTIF($E$7:$E$56,"=V")</f>
        <v>0</v>
      </c>
      <c r="AO39" s="318" t="e">
        <f t="shared" si="5"/>
        <v>#DIV/0!</v>
      </c>
      <c r="AP39" s="237" t="s">
        <v>161</v>
      </c>
    </row>
    <row r="40" spans="1:48" ht="19.95" customHeight="1" x14ac:dyDescent="0.25">
      <c r="A40" s="203">
        <f t="shared" si="4"/>
        <v>34</v>
      </c>
      <c r="B40" s="204"/>
      <c r="C40" s="204"/>
      <c r="D40" s="204"/>
      <c r="E40" s="204"/>
      <c r="F40" s="205"/>
      <c r="G40" s="207"/>
      <c r="H40" s="205"/>
      <c r="I40" s="207"/>
      <c r="J40" s="205"/>
      <c r="K40" s="207"/>
      <c r="L40" s="207"/>
      <c r="M40" s="208"/>
      <c r="N40" s="209"/>
      <c r="O40" s="209"/>
      <c r="P40" s="210">
        <f t="shared" si="0"/>
        <v>0</v>
      </c>
      <c r="Q40" s="209"/>
      <c r="R40" s="210">
        <f t="shared" si="1"/>
        <v>0</v>
      </c>
      <c r="S40" s="209"/>
      <c r="T40" s="211">
        <f t="shared" si="2"/>
        <v>0</v>
      </c>
      <c r="U40" s="210">
        <f t="shared" si="3"/>
        <v>0</v>
      </c>
      <c r="V40" s="212"/>
      <c r="W40" s="212"/>
      <c r="X40" s="212"/>
      <c r="Y40" s="213"/>
      <c r="Z40" s="213"/>
      <c r="AA40" s="213"/>
      <c r="AB40" s="214"/>
      <c r="AE40" s="168" t="s">
        <v>90</v>
      </c>
      <c r="AG40" s="303">
        <f>SUM(AG35:AG39)</f>
        <v>0</v>
      </c>
      <c r="AH40" s="321">
        <f t="shared" si="6"/>
        <v>0</v>
      </c>
      <c r="AK40" s="166" t="s">
        <v>162</v>
      </c>
      <c r="AM40" s="317">
        <f>COUNTIF($E$7:$E$56,"=O")</f>
        <v>0</v>
      </c>
      <c r="AN40" s="251"/>
      <c r="AO40" s="318" t="e">
        <f t="shared" si="5"/>
        <v>#DIV/0!</v>
      </c>
      <c r="AP40" s="237" t="s">
        <v>62</v>
      </c>
    </row>
    <row r="41" spans="1:48" ht="19.95" customHeight="1" x14ac:dyDescent="0.25">
      <c r="A41" s="203">
        <f t="shared" si="4"/>
        <v>35</v>
      </c>
      <c r="B41" s="204"/>
      <c r="C41" s="204"/>
      <c r="D41" s="204"/>
      <c r="E41" s="204"/>
      <c r="F41" s="205"/>
      <c r="G41" s="207"/>
      <c r="H41" s="205"/>
      <c r="I41" s="207"/>
      <c r="J41" s="205"/>
      <c r="K41" s="207"/>
      <c r="L41" s="207"/>
      <c r="M41" s="208"/>
      <c r="N41" s="209"/>
      <c r="O41" s="209"/>
      <c r="P41" s="210">
        <f t="shared" si="0"/>
        <v>0</v>
      </c>
      <c r="Q41" s="209"/>
      <c r="R41" s="210">
        <f t="shared" si="1"/>
        <v>0</v>
      </c>
      <c r="S41" s="209"/>
      <c r="T41" s="211">
        <f t="shared" si="2"/>
        <v>0</v>
      </c>
      <c r="U41" s="210">
        <f t="shared" si="3"/>
        <v>0</v>
      </c>
      <c r="V41" s="212"/>
      <c r="W41" s="212"/>
      <c r="X41" s="212"/>
      <c r="Y41" s="213"/>
      <c r="Z41" s="213"/>
      <c r="AA41" s="213"/>
      <c r="AB41" s="214"/>
      <c r="AK41" s="166" t="s">
        <v>43</v>
      </c>
      <c r="AM41" s="322">
        <f>SUM(AM34:AM40)</f>
        <v>0</v>
      </c>
      <c r="AO41" s="323" t="e">
        <f>SUM(AO34:AO40)</f>
        <v>#DIV/0!</v>
      </c>
    </row>
    <row r="42" spans="1:48" ht="19.95" customHeight="1" x14ac:dyDescent="0.25">
      <c r="A42" s="203">
        <f t="shared" si="4"/>
        <v>36</v>
      </c>
      <c r="B42" s="204"/>
      <c r="C42" s="204"/>
      <c r="D42" s="204"/>
      <c r="E42" s="204"/>
      <c r="F42" s="205"/>
      <c r="G42" s="207"/>
      <c r="H42" s="205"/>
      <c r="I42" s="207"/>
      <c r="J42" s="205"/>
      <c r="K42" s="207"/>
      <c r="L42" s="207"/>
      <c r="M42" s="208"/>
      <c r="N42" s="209"/>
      <c r="O42" s="209"/>
      <c r="P42" s="210">
        <f t="shared" si="0"/>
        <v>0</v>
      </c>
      <c r="Q42" s="209"/>
      <c r="R42" s="210">
        <f t="shared" si="1"/>
        <v>0</v>
      </c>
      <c r="S42" s="209"/>
      <c r="T42" s="211">
        <f t="shared" si="2"/>
        <v>0</v>
      </c>
      <c r="U42" s="210">
        <f t="shared" si="3"/>
        <v>0</v>
      </c>
      <c r="V42" s="212"/>
      <c r="W42" s="212"/>
      <c r="X42" s="212"/>
      <c r="Y42" s="213"/>
      <c r="Z42" s="213"/>
      <c r="AA42" s="213"/>
      <c r="AB42" s="214"/>
      <c r="AE42" s="168" t="s">
        <v>163</v>
      </c>
      <c r="AG42" s="252"/>
      <c r="AH42" s="320"/>
      <c r="AK42" s="168"/>
      <c r="AM42" s="324">
        <f>IF(AM41=0,0,SUM(AM41/B57))</f>
        <v>0</v>
      </c>
    </row>
    <row r="43" spans="1:48" ht="19.95" customHeight="1" x14ac:dyDescent="0.25">
      <c r="A43" s="203">
        <f t="shared" si="4"/>
        <v>37</v>
      </c>
      <c r="B43" s="204"/>
      <c r="C43" s="204"/>
      <c r="D43" s="204"/>
      <c r="E43" s="204"/>
      <c r="F43" s="205"/>
      <c r="G43" s="207"/>
      <c r="H43" s="205"/>
      <c r="I43" s="207"/>
      <c r="J43" s="205"/>
      <c r="K43" s="207"/>
      <c r="L43" s="207"/>
      <c r="M43" s="208"/>
      <c r="N43" s="209"/>
      <c r="O43" s="209"/>
      <c r="P43" s="210">
        <f t="shared" si="0"/>
        <v>0</v>
      </c>
      <c r="Q43" s="209"/>
      <c r="R43" s="210">
        <f t="shared" si="1"/>
        <v>0</v>
      </c>
      <c r="S43" s="209"/>
      <c r="T43" s="211">
        <f t="shared" si="2"/>
        <v>0</v>
      </c>
      <c r="U43" s="210">
        <f t="shared" si="3"/>
        <v>0</v>
      </c>
      <c r="V43" s="212"/>
      <c r="W43" s="212"/>
      <c r="X43" s="212"/>
      <c r="Y43" s="213"/>
      <c r="Z43" s="213"/>
      <c r="AA43" s="213"/>
      <c r="AB43" s="214"/>
      <c r="AE43" s="168" t="s">
        <v>164</v>
      </c>
      <c r="AG43" s="325"/>
      <c r="AH43" s="320"/>
    </row>
    <row r="44" spans="1:48" ht="19.95" customHeight="1" x14ac:dyDescent="0.25">
      <c r="A44" s="203">
        <f t="shared" si="4"/>
        <v>38</v>
      </c>
      <c r="B44" s="204"/>
      <c r="C44" s="204"/>
      <c r="D44" s="204"/>
      <c r="E44" s="204"/>
      <c r="F44" s="205"/>
      <c r="G44" s="207"/>
      <c r="H44" s="205"/>
      <c r="I44" s="207"/>
      <c r="J44" s="205"/>
      <c r="K44" s="207"/>
      <c r="L44" s="207"/>
      <c r="M44" s="208"/>
      <c r="N44" s="209"/>
      <c r="O44" s="209"/>
      <c r="P44" s="210">
        <f t="shared" si="0"/>
        <v>0</v>
      </c>
      <c r="Q44" s="209"/>
      <c r="R44" s="210">
        <f t="shared" si="1"/>
        <v>0</v>
      </c>
      <c r="S44" s="209"/>
      <c r="T44" s="211">
        <f t="shared" si="2"/>
        <v>0</v>
      </c>
      <c r="U44" s="210">
        <f t="shared" si="3"/>
        <v>0</v>
      </c>
      <c r="V44" s="212"/>
      <c r="W44" s="212"/>
      <c r="X44" s="212"/>
      <c r="Y44" s="213"/>
      <c r="Z44" s="213"/>
      <c r="AA44" s="213"/>
      <c r="AB44" s="214"/>
      <c r="AG44" s="326" t="s">
        <v>165</v>
      </c>
      <c r="AM44" s="326" t="s">
        <v>165</v>
      </c>
      <c r="AU44" s="327" t="s">
        <v>165</v>
      </c>
    </row>
    <row r="45" spans="1:48" ht="19.95" customHeight="1" x14ac:dyDescent="0.25">
      <c r="A45" s="203">
        <f t="shared" si="4"/>
        <v>39</v>
      </c>
      <c r="B45" s="204"/>
      <c r="C45" s="204"/>
      <c r="D45" s="204"/>
      <c r="E45" s="204"/>
      <c r="F45" s="205"/>
      <c r="G45" s="207"/>
      <c r="H45" s="205"/>
      <c r="I45" s="207"/>
      <c r="J45" s="205"/>
      <c r="K45" s="207"/>
      <c r="L45" s="207"/>
      <c r="M45" s="208"/>
      <c r="N45" s="209"/>
      <c r="O45" s="209"/>
      <c r="P45" s="210">
        <f t="shared" si="0"/>
        <v>0</v>
      </c>
      <c r="Q45" s="209"/>
      <c r="R45" s="210">
        <f t="shared" si="1"/>
        <v>0</v>
      </c>
      <c r="S45" s="209"/>
      <c r="T45" s="211">
        <f t="shared" si="2"/>
        <v>0</v>
      </c>
      <c r="U45" s="210">
        <f t="shared" si="3"/>
        <v>0</v>
      </c>
      <c r="V45" s="212"/>
      <c r="W45" s="212"/>
      <c r="X45" s="212"/>
      <c r="Y45" s="213"/>
      <c r="Z45" s="213"/>
      <c r="AA45" s="213"/>
      <c r="AB45" s="214"/>
      <c r="AD45" s="302" t="s">
        <v>166</v>
      </c>
      <c r="AE45" s="302"/>
      <c r="AG45" s="328" t="e">
        <f>P57/B57</f>
        <v>#DIV/0!</v>
      </c>
      <c r="AK45" s="302" t="s">
        <v>167</v>
      </c>
      <c r="AM45" s="329" t="e">
        <f>R57/B57</f>
        <v>#DIV/0!</v>
      </c>
      <c r="AT45" s="302" t="s">
        <v>168</v>
      </c>
      <c r="AU45" s="329" t="e">
        <f>T57/B57</f>
        <v>#DIV/0!</v>
      </c>
      <c r="AV45" s="252"/>
    </row>
    <row r="46" spans="1:48" ht="19.95" customHeight="1" x14ac:dyDescent="0.25">
      <c r="A46" s="203">
        <f t="shared" si="4"/>
        <v>40</v>
      </c>
      <c r="B46" s="204"/>
      <c r="C46" s="204"/>
      <c r="D46" s="204"/>
      <c r="E46" s="204"/>
      <c r="F46" s="205"/>
      <c r="G46" s="207"/>
      <c r="H46" s="205"/>
      <c r="I46" s="207"/>
      <c r="J46" s="205"/>
      <c r="K46" s="207"/>
      <c r="L46" s="207"/>
      <c r="M46" s="208"/>
      <c r="N46" s="209"/>
      <c r="O46" s="209"/>
      <c r="P46" s="210">
        <f t="shared" si="0"/>
        <v>0</v>
      </c>
      <c r="Q46" s="209"/>
      <c r="R46" s="210">
        <f t="shared" si="1"/>
        <v>0</v>
      </c>
      <c r="S46" s="209"/>
      <c r="T46" s="211">
        <f t="shared" si="2"/>
        <v>0</v>
      </c>
      <c r="U46" s="210">
        <f t="shared" si="3"/>
        <v>0</v>
      </c>
      <c r="V46" s="212"/>
      <c r="W46" s="212"/>
      <c r="X46" s="212"/>
      <c r="Y46" s="213"/>
      <c r="Z46" s="213"/>
      <c r="AA46" s="213"/>
      <c r="AB46" s="214"/>
      <c r="AD46" s="302" t="s">
        <v>169</v>
      </c>
      <c r="AE46" s="302"/>
      <c r="AG46" s="328">
        <f>MEDIAN($P$7:$P$56)</f>
        <v>0</v>
      </c>
      <c r="AK46" s="302" t="s">
        <v>170</v>
      </c>
      <c r="AM46" s="330">
        <f>MEDIAN(T7:T56)</f>
        <v>0</v>
      </c>
      <c r="AT46" s="302" t="s">
        <v>171</v>
      </c>
      <c r="AU46" s="329">
        <f>MEDIAN(U7:U56)</f>
        <v>0</v>
      </c>
      <c r="AV46" s="252"/>
    </row>
    <row r="47" spans="1:48" ht="19.95" customHeight="1" x14ac:dyDescent="0.25">
      <c r="A47" s="203">
        <f t="shared" si="4"/>
        <v>41</v>
      </c>
      <c r="B47" s="204"/>
      <c r="C47" s="204"/>
      <c r="D47" s="204"/>
      <c r="E47" s="204"/>
      <c r="F47" s="205"/>
      <c r="G47" s="207"/>
      <c r="H47" s="205"/>
      <c r="I47" s="207"/>
      <c r="J47" s="205"/>
      <c r="K47" s="207"/>
      <c r="L47" s="207"/>
      <c r="M47" s="208"/>
      <c r="N47" s="209"/>
      <c r="O47" s="209"/>
      <c r="P47" s="210">
        <f t="shared" si="0"/>
        <v>0</v>
      </c>
      <c r="Q47" s="209"/>
      <c r="R47" s="210">
        <f t="shared" si="1"/>
        <v>0</v>
      </c>
      <c r="S47" s="209"/>
      <c r="T47" s="211">
        <f t="shared" si="2"/>
        <v>0</v>
      </c>
      <c r="U47" s="210">
        <f t="shared" si="3"/>
        <v>0</v>
      </c>
      <c r="V47" s="212"/>
      <c r="W47" s="212"/>
      <c r="X47" s="212"/>
      <c r="Y47" s="213"/>
      <c r="Z47" s="213"/>
      <c r="AA47" s="213"/>
      <c r="AB47" s="214"/>
      <c r="AE47" s="168"/>
      <c r="AM47" s="327" t="s">
        <v>165</v>
      </c>
      <c r="AV47" s="252"/>
    </row>
    <row r="48" spans="1:48" ht="19.95" customHeight="1" x14ac:dyDescent="0.25">
      <c r="A48" s="203">
        <f t="shared" si="4"/>
        <v>42</v>
      </c>
      <c r="B48" s="204"/>
      <c r="C48" s="204"/>
      <c r="D48" s="204"/>
      <c r="E48" s="204"/>
      <c r="F48" s="205"/>
      <c r="G48" s="207"/>
      <c r="H48" s="205"/>
      <c r="I48" s="207"/>
      <c r="J48" s="205"/>
      <c r="K48" s="207"/>
      <c r="L48" s="207"/>
      <c r="M48" s="208"/>
      <c r="N48" s="209"/>
      <c r="O48" s="209"/>
      <c r="P48" s="210">
        <f t="shared" si="0"/>
        <v>0</v>
      </c>
      <c r="Q48" s="209"/>
      <c r="R48" s="210">
        <f t="shared" si="1"/>
        <v>0</v>
      </c>
      <c r="S48" s="209"/>
      <c r="T48" s="211">
        <f t="shared" si="2"/>
        <v>0</v>
      </c>
      <c r="U48" s="210">
        <f t="shared" si="3"/>
        <v>0</v>
      </c>
      <c r="V48" s="212"/>
      <c r="W48" s="212"/>
      <c r="X48" s="212"/>
      <c r="Y48" s="213"/>
      <c r="Z48" s="213"/>
      <c r="AA48" s="213"/>
      <c r="AB48" s="214"/>
      <c r="AJ48" s="302" t="s">
        <v>172</v>
      </c>
      <c r="AK48" s="302"/>
      <c r="AM48" s="331">
        <f>AVERAGE(R7:R56)</f>
        <v>0</v>
      </c>
    </row>
    <row r="49" spans="1:46" ht="19.95" customHeight="1" x14ac:dyDescent="0.25">
      <c r="A49" s="203">
        <f t="shared" si="4"/>
        <v>43</v>
      </c>
      <c r="B49" s="204"/>
      <c r="C49" s="204"/>
      <c r="D49" s="204"/>
      <c r="E49" s="204"/>
      <c r="F49" s="205"/>
      <c r="G49" s="207"/>
      <c r="H49" s="205"/>
      <c r="I49" s="207"/>
      <c r="J49" s="205"/>
      <c r="K49" s="207"/>
      <c r="L49" s="207"/>
      <c r="M49" s="208"/>
      <c r="N49" s="209"/>
      <c r="O49" s="209"/>
      <c r="P49" s="210">
        <f t="shared" si="0"/>
        <v>0</v>
      </c>
      <c r="Q49" s="209"/>
      <c r="R49" s="210">
        <f t="shared" si="1"/>
        <v>0</v>
      </c>
      <c r="S49" s="209"/>
      <c r="T49" s="211">
        <f t="shared" si="2"/>
        <v>0</v>
      </c>
      <c r="U49" s="210">
        <f t="shared" si="3"/>
        <v>0</v>
      </c>
      <c r="V49" s="212"/>
      <c r="W49" s="212"/>
      <c r="X49" s="212"/>
      <c r="Y49" s="213"/>
      <c r="Z49" s="213"/>
      <c r="AA49" s="213"/>
      <c r="AB49" s="214"/>
      <c r="AK49" s="302" t="s">
        <v>173</v>
      </c>
      <c r="AM49" s="328">
        <f>MEDIAN(R7:R56)</f>
        <v>0</v>
      </c>
    </row>
    <row r="50" spans="1:46" ht="19.95" customHeight="1" x14ac:dyDescent="0.25">
      <c r="A50" s="203">
        <f t="shared" si="4"/>
        <v>44</v>
      </c>
      <c r="B50" s="204"/>
      <c r="C50" s="204"/>
      <c r="D50" s="204"/>
      <c r="E50" s="204"/>
      <c r="F50" s="205"/>
      <c r="G50" s="207"/>
      <c r="H50" s="205"/>
      <c r="I50" s="207"/>
      <c r="J50" s="205"/>
      <c r="K50" s="207"/>
      <c r="L50" s="207"/>
      <c r="M50" s="208"/>
      <c r="N50" s="209"/>
      <c r="O50" s="209"/>
      <c r="P50" s="210">
        <f t="shared" si="0"/>
        <v>0</v>
      </c>
      <c r="Q50" s="209"/>
      <c r="R50" s="210">
        <f t="shared" si="1"/>
        <v>0</v>
      </c>
      <c r="S50" s="209"/>
      <c r="T50" s="211">
        <f t="shared" si="2"/>
        <v>0</v>
      </c>
      <c r="U50" s="210">
        <f t="shared" si="3"/>
        <v>0</v>
      </c>
      <c r="V50" s="212"/>
      <c r="W50" s="212"/>
      <c r="X50" s="212"/>
      <c r="Y50" s="213"/>
      <c r="Z50" s="213"/>
      <c r="AA50" s="213"/>
      <c r="AB50" s="214"/>
    </row>
    <row r="51" spans="1:46" ht="19.95" customHeight="1" x14ac:dyDescent="0.25">
      <c r="A51" s="203">
        <f t="shared" si="4"/>
        <v>45</v>
      </c>
      <c r="B51" s="204"/>
      <c r="C51" s="204"/>
      <c r="D51" s="204"/>
      <c r="E51" s="204"/>
      <c r="F51" s="205"/>
      <c r="G51" s="207"/>
      <c r="H51" s="205"/>
      <c r="I51" s="207"/>
      <c r="J51" s="205"/>
      <c r="K51" s="207"/>
      <c r="L51" s="207"/>
      <c r="M51" s="208"/>
      <c r="N51" s="209"/>
      <c r="O51" s="209"/>
      <c r="P51" s="210">
        <f t="shared" si="0"/>
        <v>0</v>
      </c>
      <c r="Q51" s="209"/>
      <c r="R51" s="210">
        <f t="shared" si="1"/>
        <v>0</v>
      </c>
      <c r="S51" s="209"/>
      <c r="T51" s="211">
        <f t="shared" si="2"/>
        <v>0</v>
      </c>
      <c r="U51" s="210">
        <f t="shared" si="3"/>
        <v>0</v>
      </c>
      <c r="V51" s="212"/>
      <c r="W51" s="212"/>
      <c r="X51" s="212"/>
      <c r="Y51" s="213"/>
      <c r="Z51" s="213"/>
      <c r="AA51" s="213"/>
      <c r="AB51" s="214"/>
    </row>
    <row r="52" spans="1:46" ht="19.95" customHeight="1" x14ac:dyDescent="0.25">
      <c r="A52" s="203">
        <f t="shared" si="4"/>
        <v>46</v>
      </c>
      <c r="B52" s="204"/>
      <c r="C52" s="204"/>
      <c r="D52" s="204"/>
      <c r="E52" s="204"/>
      <c r="F52" s="205"/>
      <c r="G52" s="207"/>
      <c r="H52" s="205"/>
      <c r="I52" s="207"/>
      <c r="J52" s="205"/>
      <c r="K52" s="207"/>
      <c r="L52" s="207"/>
      <c r="M52" s="208"/>
      <c r="N52" s="209"/>
      <c r="O52" s="209"/>
      <c r="P52" s="210">
        <f t="shared" si="0"/>
        <v>0</v>
      </c>
      <c r="Q52" s="209"/>
      <c r="R52" s="210">
        <f t="shared" si="1"/>
        <v>0</v>
      </c>
      <c r="S52" s="209"/>
      <c r="T52" s="211">
        <f t="shared" si="2"/>
        <v>0</v>
      </c>
      <c r="U52" s="210">
        <f t="shared" si="3"/>
        <v>0</v>
      </c>
      <c r="V52" s="212"/>
      <c r="W52" s="212"/>
      <c r="X52" s="212"/>
      <c r="Y52" s="213"/>
      <c r="Z52" s="213"/>
      <c r="AA52" s="213"/>
      <c r="AB52" s="214"/>
      <c r="AE52" s="168"/>
      <c r="AG52" s="332"/>
      <c r="AH52" s="333"/>
      <c r="AK52" s="166"/>
      <c r="AM52" s="332"/>
      <c r="AN52" s="224"/>
      <c r="AO52" s="318"/>
      <c r="AP52" s="319"/>
    </row>
    <row r="53" spans="1:46" ht="19.95" customHeight="1" x14ac:dyDescent="0.25">
      <c r="A53" s="203">
        <f t="shared" si="4"/>
        <v>47</v>
      </c>
      <c r="B53" s="204"/>
      <c r="C53" s="204"/>
      <c r="D53" s="204"/>
      <c r="E53" s="204"/>
      <c r="F53" s="205"/>
      <c r="G53" s="207"/>
      <c r="H53" s="205"/>
      <c r="I53" s="207"/>
      <c r="J53" s="205"/>
      <c r="K53" s="207"/>
      <c r="L53" s="207"/>
      <c r="M53" s="208"/>
      <c r="N53" s="209"/>
      <c r="O53" s="209"/>
      <c r="P53" s="210">
        <f t="shared" si="0"/>
        <v>0</v>
      </c>
      <c r="Q53" s="209"/>
      <c r="R53" s="210">
        <f t="shared" si="1"/>
        <v>0</v>
      </c>
      <c r="S53" s="209"/>
      <c r="T53" s="211">
        <f t="shared" si="2"/>
        <v>0</v>
      </c>
      <c r="U53" s="210">
        <f t="shared" si="3"/>
        <v>0</v>
      </c>
      <c r="V53" s="212"/>
      <c r="W53" s="212"/>
      <c r="X53" s="212"/>
      <c r="Y53" s="213"/>
      <c r="Z53" s="213"/>
      <c r="AA53" s="213"/>
      <c r="AB53" s="214"/>
      <c r="AE53" s="168"/>
      <c r="AG53" s="332"/>
      <c r="AH53" s="333"/>
      <c r="AK53" s="166"/>
      <c r="AM53" s="332"/>
      <c r="AN53" s="224"/>
      <c r="AO53" s="318"/>
      <c r="AP53" s="319"/>
    </row>
    <row r="54" spans="1:46" ht="19.95" customHeight="1" x14ac:dyDescent="0.25">
      <c r="A54" s="203">
        <f t="shared" si="4"/>
        <v>48</v>
      </c>
      <c r="B54" s="204"/>
      <c r="C54" s="204"/>
      <c r="D54" s="204"/>
      <c r="E54" s="204"/>
      <c r="F54" s="205"/>
      <c r="G54" s="207"/>
      <c r="H54" s="205"/>
      <c r="I54" s="207"/>
      <c r="J54" s="205"/>
      <c r="K54" s="207"/>
      <c r="L54" s="207"/>
      <c r="M54" s="208"/>
      <c r="N54" s="209"/>
      <c r="O54" s="209"/>
      <c r="P54" s="210">
        <f t="shared" si="0"/>
        <v>0</v>
      </c>
      <c r="Q54" s="209"/>
      <c r="R54" s="210">
        <f t="shared" si="1"/>
        <v>0</v>
      </c>
      <c r="S54" s="209"/>
      <c r="T54" s="211">
        <f t="shared" si="2"/>
        <v>0</v>
      </c>
      <c r="U54" s="210">
        <f t="shared" si="3"/>
        <v>0</v>
      </c>
      <c r="V54" s="212"/>
      <c r="W54" s="212"/>
      <c r="X54" s="212"/>
      <c r="Y54" s="213"/>
      <c r="Z54" s="213"/>
      <c r="AA54" s="213"/>
      <c r="AB54" s="214"/>
      <c r="AE54" s="168"/>
      <c r="AG54" s="332"/>
      <c r="AH54" s="333"/>
      <c r="AK54" s="166"/>
      <c r="AM54" s="332"/>
      <c r="AN54" s="224"/>
      <c r="AO54" s="318"/>
      <c r="AP54" s="319"/>
    </row>
    <row r="55" spans="1:46" ht="19.95" customHeight="1" x14ac:dyDescent="0.25">
      <c r="A55" s="203">
        <f t="shared" si="4"/>
        <v>49</v>
      </c>
      <c r="B55" s="204"/>
      <c r="C55" s="204"/>
      <c r="D55" s="204"/>
      <c r="E55" s="204"/>
      <c r="F55" s="205"/>
      <c r="G55" s="207"/>
      <c r="H55" s="205"/>
      <c r="I55" s="207"/>
      <c r="J55" s="205"/>
      <c r="K55" s="207"/>
      <c r="L55" s="207"/>
      <c r="M55" s="208"/>
      <c r="N55" s="209"/>
      <c r="O55" s="209"/>
      <c r="P55" s="210">
        <f t="shared" si="0"/>
        <v>0</v>
      </c>
      <c r="Q55" s="209"/>
      <c r="R55" s="210">
        <f t="shared" si="1"/>
        <v>0</v>
      </c>
      <c r="S55" s="209"/>
      <c r="T55" s="211">
        <f t="shared" si="2"/>
        <v>0</v>
      </c>
      <c r="U55" s="210">
        <f t="shared" si="3"/>
        <v>0</v>
      </c>
      <c r="V55" s="212"/>
      <c r="W55" s="212"/>
      <c r="X55" s="212"/>
      <c r="Y55" s="213"/>
      <c r="Z55" s="213"/>
      <c r="AA55" s="213"/>
      <c r="AB55" s="214"/>
      <c r="AE55" s="168"/>
      <c r="AG55" s="332"/>
      <c r="AH55" s="333"/>
      <c r="AK55" s="166"/>
      <c r="AM55" s="332"/>
      <c r="AN55" s="224"/>
      <c r="AO55" s="318"/>
      <c r="AP55" s="319"/>
    </row>
    <row r="56" spans="1:46" ht="19.95" customHeight="1" thickBot="1" x14ac:dyDescent="0.3">
      <c r="A56" s="203">
        <f t="shared" si="4"/>
        <v>50</v>
      </c>
      <c r="B56" s="204"/>
      <c r="C56" s="204"/>
      <c r="D56" s="204"/>
      <c r="E56" s="204"/>
      <c r="F56" s="205"/>
      <c r="G56" s="207"/>
      <c r="H56" s="205"/>
      <c r="I56" s="207"/>
      <c r="J56" s="205"/>
      <c r="K56" s="207"/>
      <c r="L56" s="207"/>
      <c r="M56" s="208"/>
      <c r="N56" s="209"/>
      <c r="O56" s="209"/>
      <c r="P56" s="210">
        <f t="shared" si="0"/>
        <v>0</v>
      </c>
      <c r="Q56" s="209"/>
      <c r="R56" s="210">
        <f t="shared" si="1"/>
        <v>0</v>
      </c>
      <c r="S56" s="209"/>
      <c r="T56" s="211">
        <f t="shared" si="2"/>
        <v>0</v>
      </c>
      <c r="U56" s="210">
        <f t="shared" si="3"/>
        <v>0</v>
      </c>
      <c r="V56" s="212"/>
      <c r="W56" s="212"/>
      <c r="X56" s="212"/>
      <c r="Y56" s="213"/>
      <c r="Z56" s="213"/>
      <c r="AA56" s="213"/>
      <c r="AB56" s="214"/>
      <c r="AE56" s="168"/>
      <c r="AG56" s="332"/>
      <c r="AH56" s="333"/>
      <c r="AK56" s="166"/>
      <c r="AM56" s="332"/>
      <c r="AN56" s="224"/>
      <c r="AO56" s="318"/>
      <c r="AP56" s="319"/>
    </row>
    <row r="57" spans="1:46" ht="19.95" customHeight="1" thickBot="1" x14ac:dyDescent="0.25">
      <c r="A57" s="253"/>
      <c r="B57" s="254">
        <f>COUNT(B7:B56)</f>
        <v>0</v>
      </c>
      <c r="C57" s="254">
        <f>SUM(COUNT(C7:C56))</f>
        <v>0</v>
      </c>
      <c r="D57" s="254" t="e">
        <f>AVERAGE(D7:D56)</f>
        <v>#DIV/0!</v>
      </c>
      <c r="E57" s="254"/>
      <c r="F57" s="334">
        <f t="shared" ref="F57:M57" si="7">SUM(F7:F56)</f>
        <v>0</v>
      </c>
      <c r="G57" s="335">
        <f t="shared" si="7"/>
        <v>0</v>
      </c>
      <c r="H57" s="334">
        <f t="shared" si="7"/>
        <v>0</v>
      </c>
      <c r="I57" s="336">
        <f t="shared" si="7"/>
        <v>0</v>
      </c>
      <c r="J57" s="334">
        <f t="shared" si="7"/>
        <v>0</v>
      </c>
      <c r="K57" s="335">
        <f t="shared" si="7"/>
        <v>0</v>
      </c>
      <c r="L57" s="335">
        <f t="shared" si="7"/>
        <v>0</v>
      </c>
      <c r="M57" s="337">
        <f t="shared" si="7"/>
        <v>0</v>
      </c>
      <c r="N57" s="338"/>
      <c r="O57" s="338"/>
      <c r="P57" s="339">
        <f>SUM(P7:P56)</f>
        <v>0</v>
      </c>
      <c r="Q57" s="338"/>
      <c r="R57" s="339">
        <f>SUM(R7:R56)</f>
        <v>0</v>
      </c>
      <c r="S57" s="338"/>
      <c r="T57" s="339">
        <f>SUM(T7:T56)</f>
        <v>0</v>
      </c>
      <c r="U57" s="340">
        <f t="shared" si="3"/>
        <v>0</v>
      </c>
      <c r="V57" s="254">
        <f>SUM(W7:W56)</f>
        <v>0</v>
      </c>
      <c r="W57" s="254"/>
      <c r="X57" s="254"/>
      <c r="Y57" s="254">
        <f>SUM(Y7:Y56)</f>
        <v>0</v>
      </c>
      <c r="Z57" s="254">
        <f>SUM(Z7:Z56)</f>
        <v>0</v>
      </c>
      <c r="AA57" s="254">
        <f>SUM(AA7:AA56)</f>
        <v>0</v>
      </c>
      <c r="AB57" s="341">
        <f>SUM(AB7:AB56)</f>
        <v>0</v>
      </c>
      <c r="AD57" s="163"/>
      <c r="AE57" s="163"/>
      <c r="AF57" s="163"/>
      <c r="AG57" s="162"/>
      <c r="AH57" s="162"/>
      <c r="AI57" s="162"/>
      <c r="AJ57" s="162"/>
      <c r="AK57" s="162"/>
      <c r="AL57" s="162"/>
      <c r="AM57" s="162"/>
      <c r="AN57" s="163"/>
      <c r="AO57" s="163"/>
      <c r="AP57" s="163"/>
      <c r="AQ57" s="163"/>
      <c r="AR57" s="163"/>
      <c r="AS57" s="163"/>
      <c r="AT57" s="163"/>
    </row>
    <row r="58" spans="1:46" ht="19.95" customHeight="1" x14ac:dyDescent="0.25">
      <c r="A58" s="255"/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60"/>
      <c r="N58" s="161"/>
      <c r="O58" s="161"/>
      <c r="P58" s="161"/>
      <c r="Q58" s="161"/>
      <c r="R58" s="161"/>
      <c r="S58" s="161"/>
      <c r="T58" s="161"/>
      <c r="U58" s="161"/>
      <c r="V58" s="159"/>
      <c r="W58" s="159"/>
      <c r="X58" s="159"/>
      <c r="Y58" s="159"/>
      <c r="Z58" s="159"/>
      <c r="AA58" s="159"/>
      <c r="AB58" s="159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</row>
    <row r="59" spans="1:46" ht="19.95" customHeight="1" x14ac:dyDescent="0.25">
      <c r="A59" s="255"/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60"/>
      <c r="N59" s="161"/>
      <c r="O59" s="161"/>
      <c r="P59" s="161"/>
      <c r="Q59" s="161"/>
      <c r="R59" s="161"/>
      <c r="S59" s="161"/>
      <c r="T59" s="161"/>
      <c r="U59" s="161"/>
      <c r="V59" s="159"/>
      <c r="W59" s="159"/>
      <c r="X59" s="159"/>
      <c r="Y59" s="159"/>
      <c r="Z59" s="159"/>
      <c r="AA59" s="159"/>
      <c r="AB59" s="159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</row>
    <row r="60" spans="1:46" ht="19.95" customHeight="1" x14ac:dyDescent="0.25">
      <c r="A60" s="255"/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60"/>
      <c r="N60" s="161"/>
      <c r="O60" s="161"/>
      <c r="P60" s="161"/>
      <c r="Q60" s="161"/>
      <c r="R60" s="161"/>
      <c r="S60" s="161"/>
      <c r="T60" s="161"/>
      <c r="U60" s="161"/>
      <c r="V60" s="159"/>
      <c r="W60" s="159"/>
      <c r="X60" s="159"/>
      <c r="Y60" s="159"/>
      <c r="Z60" s="159"/>
      <c r="AA60" s="159"/>
      <c r="AB60" s="159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</row>
    <row r="61" spans="1:46" ht="19.95" customHeight="1" x14ac:dyDescent="0.25">
      <c r="A61" s="255"/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60"/>
      <c r="N61" s="161"/>
      <c r="O61" s="161"/>
      <c r="P61" s="161"/>
      <c r="Q61" s="161"/>
      <c r="R61" s="161"/>
      <c r="S61" s="161"/>
      <c r="T61" s="161"/>
      <c r="U61" s="161"/>
      <c r="V61" s="159"/>
      <c r="W61" s="159"/>
      <c r="X61" s="159"/>
      <c r="Y61" s="159"/>
      <c r="Z61" s="159"/>
      <c r="AA61" s="159"/>
      <c r="AB61" s="159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</row>
    <row r="62" spans="1:46" ht="19.95" customHeight="1" x14ac:dyDescent="0.25">
      <c r="A62" s="255"/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60"/>
      <c r="N62" s="161"/>
      <c r="O62" s="161"/>
      <c r="P62" s="161"/>
      <c r="Q62" s="161"/>
      <c r="R62" s="161"/>
      <c r="S62" s="161"/>
      <c r="T62" s="161"/>
      <c r="U62" s="161"/>
      <c r="V62" s="159"/>
      <c r="W62" s="159"/>
      <c r="X62" s="159"/>
      <c r="Y62" s="159"/>
      <c r="Z62" s="159"/>
      <c r="AA62" s="159"/>
      <c r="AB62" s="159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3"/>
      <c r="AT62" s="163"/>
    </row>
    <row r="63" spans="1:46" ht="19.95" customHeight="1" x14ac:dyDescent="0.25">
      <c r="A63" s="255"/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60"/>
      <c r="N63" s="161"/>
      <c r="O63" s="161"/>
      <c r="P63" s="161"/>
      <c r="Q63" s="161"/>
      <c r="R63" s="161"/>
      <c r="S63" s="161"/>
      <c r="T63" s="161"/>
      <c r="U63" s="161"/>
      <c r="V63" s="159"/>
      <c r="W63" s="159"/>
      <c r="X63" s="159"/>
      <c r="Y63" s="159"/>
      <c r="Z63" s="159"/>
      <c r="AA63" s="159"/>
      <c r="AB63" s="159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</row>
    <row r="64" spans="1:46" ht="19.95" customHeight="1" x14ac:dyDescent="0.25">
      <c r="A64" s="255"/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60"/>
      <c r="N64" s="161"/>
      <c r="O64" s="161"/>
      <c r="P64" s="161"/>
      <c r="Q64" s="161"/>
      <c r="R64" s="161"/>
      <c r="S64" s="161"/>
      <c r="T64" s="161"/>
      <c r="U64" s="161"/>
      <c r="V64" s="159"/>
      <c r="W64" s="159"/>
      <c r="X64" s="159"/>
      <c r="Y64" s="159"/>
      <c r="Z64" s="159"/>
      <c r="AA64" s="159"/>
      <c r="AB64" s="159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3"/>
    </row>
    <row r="65" spans="1:46" ht="19.95" customHeight="1" x14ac:dyDescent="0.25">
      <c r="A65" s="255"/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60"/>
      <c r="N65" s="161"/>
      <c r="O65" s="161"/>
      <c r="P65" s="161"/>
      <c r="Q65" s="161"/>
      <c r="R65" s="161"/>
      <c r="S65" s="161"/>
      <c r="T65" s="161"/>
      <c r="U65" s="161"/>
      <c r="V65" s="159"/>
      <c r="W65" s="159"/>
      <c r="X65" s="159"/>
      <c r="Y65" s="159"/>
      <c r="Z65" s="159"/>
      <c r="AA65" s="159"/>
      <c r="AB65" s="159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</row>
    <row r="66" spans="1:46" ht="19.95" customHeight="1" x14ac:dyDescent="0.25">
      <c r="A66" s="255"/>
      <c r="B66" s="159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60"/>
      <c r="N66" s="161"/>
      <c r="O66" s="161"/>
      <c r="P66" s="161"/>
      <c r="Q66" s="161"/>
      <c r="R66" s="161"/>
      <c r="S66" s="161"/>
      <c r="T66" s="161"/>
      <c r="U66" s="161"/>
      <c r="V66" s="159"/>
      <c r="W66" s="159"/>
      <c r="X66" s="159"/>
      <c r="Y66" s="159"/>
      <c r="Z66" s="159"/>
      <c r="AA66" s="159"/>
      <c r="AB66" s="159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</row>
    <row r="67" spans="1:46" ht="19.95" customHeight="1" x14ac:dyDescent="0.25">
      <c r="A67" s="255"/>
      <c r="B67" s="159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60"/>
      <c r="N67" s="161"/>
      <c r="O67" s="161"/>
      <c r="P67" s="161"/>
      <c r="Q67" s="161"/>
      <c r="R67" s="161"/>
      <c r="S67" s="161"/>
      <c r="T67" s="161"/>
      <c r="U67" s="161"/>
      <c r="V67" s="159"/>
      <c r="W67" s="159"/>
      <c r="X67" s="159"/>
      <c r="Y67" s="159"/>
      <c r="Z67" s="159"/>
      <c r="AA67" s="159"/>
      <c r="AB67" s="159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  <c r="AP67" s="163"/>
      <c r="AQ67" s="163"/>
      <c r="AR67" s="163"/>
      <c r="AS67" s="163"/>
      <c r="AT67" s="163"/>
    </row>
    <row r="68" spans="1:46" ht="19.95" customHeight="1" x14ac:dyDescent="0.25">
      <c r="A68" s="255"/>
      <c r="B68" s="159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60"/>
      <c r="N68" s="161"/>
      <c r="O68" s="161"/>
      <c r="P68" s="161"/>
      <c r="Q68" s="161"/>
      <c r="R68" s="161"/>
      <c r="S68" s="161"/>
      <c r="T68" s="161"/>
      <c r="U68" s="161"/>
      <c r="V68" s="159"/>
      <c r="W68" s="159"/>
      <c r="X68" s="159"/>
      <c r="Y68" s="159"/>
      <c r="Z68" s="159"/>
      <c r="AA68" s="159"/>
      <c r="AB68" s="159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  <c r="AO68" s="163"/>
      <c r="AP68" s="163"/>
      <c r="AQ68" s="163"/>
      <c r="AR68" s="163"/>
      <c r="AS68" s="163"/>
      <c r="AT68" s="163"/>
    </row>
    <row r="69" spans="1:46" ht="19.95" customHeight="1" x14ac:dyDescent="0.25">
      <c r="A69" s="255"/>
      <c r="B69" s="159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60"/>
      <c r="N69" s="161"/>
      <c r="O69" s="161"/>
      <c r="P69" s="161"/>
      <c r="Q69" s="161"/>
      <c r="R69" s="161"/>
      <c r="S69" s="161"/>
      <c r="T69" s="161"/>
      <c r="U69" s="161"/>
      <c r="V69" s="159"/>
      <c r="W69" s="159"/>
      <c r="X69" s="159"/>
      <c r="Y69" s="159"/>
      <c r="Z69" s="159"/>
      <c r="AA69" s="159"/>
      <c r="AB69" s="159"/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  <c r="AN69" s="163"/>
      <c r="AO69" s="163"/>
      <c r="AP69" s="163"/>
      <c r="AQ69" s="163"/>
      <c r="AR69" s="163"/>
      <c r="AS69" s="163"/>
      <c r="AT69" s="163"/>
    </row>
    <row r="70" spans="1:46" ht="19.95" customHeight="1" x14ac:dyDescent="0.25">
      <c r="A70" s="255"/>
      <c r="B70" s="159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60"/>
      <c r="N70" s="161"/>
      <c r="O70" s="161"/>
      <c r="P70" s="161"/>
      <c r="Q70" s="161"/>
      <c r="R70" s="161"/>
      <c r="S70" s="161"/>
      <c r="T70" s="161"/>
      <c r="U70" s="161"/>
      <c r="V70" s="159"/>
      <c r="W70" s="159"/>
      <c r="X70" s="159"/>
      <c r="Y70" s="159"/>
      <c r="Z70" s="159"/>
      <c r="AA70" s="159"/>
      <c r="AB70" s="159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  <c r="AP70" s="163"/>
      <c r="AQ70" s="163"/>
      <c r="AR70" s="163"/>
      <c r="AS70" s="163"/>
      <c r="AT70" s="163"/>
    </row>
    <row r="71" spans="1:46" ht="19.95" customHeight="1" x14ac:dyDescent="0.25">
      <c r="A71" s="255"/>
      <c r="B71" s="159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60"/>
      <c r="N71" s="161"/>
      <c r="O71" s="161"/>
      <c r="P71" s="161"/>
      <c r="Q71" s="161"/>
      <c r="R71" s="161"/>
      <c r="S71" s="161"/>
      <c r="T71" s="161"/>
      <c r="U71" s="161"/>
      <c r="V71" s="159"/>
      <c r="W71" s="159"/>
      <c r="X71" s="159"/>
      <c r="Y71" s="159"/>
      <c r="Z71" s="159"/>
      <c r="AA71" s="159"/>
      <c r="AB71" s="159"/>
      <c r="AD71" s="163"/>
      <c r="AE71" s="163"/>
      <c r="AF71" s="163"/>
      <c r="AG71" s="163"/>
      <c r="AH71" s="163"/>
      <c r="AI71" s="163"/>
      <c r="AJ71" s="163"/>
      <c r="AK71" s="163"/>
      <c r="AL71" s="163"/>
      <c r="AM71" s="163"/>
      <c r="AN71" s="163"/>
      <c r="AO71" s="163"/>
      <c r="AP71" s="163"/>
      <c r="AQ71" s="163"/>
      <c r="AR71" s="163"/>
      <c r="AS71" s="163"/>
      <c r="AT71" s="163"/>
    </row>
    <row r="72" spans="1:46" ht="19.95" customHeight="1" x14ac:dyDescent="0.25">
      <c r="A72" s="159"/>
      <c r="B72" s="159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60"/>
      <c r="N72" s="161"/>
      <c r="O72" s="161"/>
      <c r="P72" s="161"/>
      <c r="Q72" s="161"/>
      <c r="R72" s="161"/>
      <c r="S72" s="161"/>
      <c r="T72" s="161"/>
      <c r="U72" s="161"/>
      <c r="V72" s="159"/>
      <c r="W72" s="159"/>
      <c r="X72" s="159"/>
      <c r="Y72" s="159"/>
      <c r="Z72" s="159"/>
      <c r="AA72" s="159"/>
      <c r="AB72" s="159"/>
    </row>
    <row r="73" spans="1:46" ht="19.95" customHeight="1" x14ac:dyDescent="0.25">
      <c r="A73" s="159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60"/>
      <c r="N73" s="161"/>
      <c r="O73" s="161"/>
      <c r="P73" s="161"/>
      <c r="Q73" s="161"/>
      <c r="R73" s="161"/>
      <c r="S73" s="161"/>
      <c r="T73" s="161"/>
      <c r="U73" s="161"/>
      <c r="V73" s="159"/>
      <c r="W73" s="159"/>
      <c r="X73" s="159"/>
      <c r="Y73" s="159"/>
      <c r="Z73" s="159"/>
      <c r="AA73" s="159"/>
      <c r="AB73" s="159"/>
    </row>
    <row r="74" spans="1:46" ht="19.95" customHeight="1" x14ac:dyDescent="0.25">
      <c r="A74" s="159"/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60"/>
      <c r="N74" s="161"/>
      <c r="O74" s="161"/>
      <c r="P74" s="161"/>
      <c r="Q74" s="161"/>
      <c r="R74" s="161"/>
      <c r="S74" s="161"/>
      <c r="T74" s="161"/>
      <c r="U74" s="161"/>
      <c r="V74" s="159"/>
      <c r="W74" s="159"/>
      <c r="X74" s="159"/>
      <c r="Y74" s="159"/>
      <c r="Z74" s="159"/>
      <c r="AA74" s="159"/>
      <c r="AB74" s="159"/>
    </row>
    <row r="75" spans="1:46" ht="19.95" customHeight="1" x14ac:dyDescent="0.25">
      <c r="A75" s="159"/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60"/>
      <c r="N75" s="161"/>
      <c r="O75" s="161"/>
      <c r="P75" s="161"/>
      <c r="Q75" s="161"/>
      <c r="R75" s="161"/>
      <c r="S75" s="161"/>
      <c r="T75" s="161"/>
      <c r="U75" s="161"/>
      <c r="V75" s="159"/>
      <c r="W75" s="159"/>
      <c r="X75" s="159"/>
      <c r="Y75" s="159"/>
      <c r="Z75" s="159"/>
      <c r="AA75" s="159"/>
      <c r="AB75" s="159"/>
    </row>
    <row r="76" spans="1:46" ht="19.95" customHeight="1" x14ac:dyDescent="0.25">
      <c r="A76" s="159"/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60"/>
      <c r="N76" s="161"/>
      <c r="O76" s="161"/>
      <c r="P76" s="161"/>
      <c r="Q76" s="161"/>
      <c r="R76" s="161"/>
      <c r="S76" s="161"/>
      <c r="T76" s="161"/>
      <c r="U76" s="161"/>
      <c r="V76" s="159"/>
      <c r="W76" s="159"/>
      <c r="X76" s="159"/>
      <c r="Y76" s="159"/>
      <c r="Z76" s="159"/>
      <c r="AA76" s="159"/>
      <c r="AB76" s="159"/>
    </row>
    <row r="77" spans="1:46" ht="19.95" customHeight="1" x14ac:dyDescent="0.25">
      <c r="A77" s="159"/>
      <c r="B77" s="159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60"/>
      <c r="N77" s="161"/>
      <c r="O77" s="161"/>
      <c r="P77" s="161"/>
      <c r="Q77" s="161"/>
      <c r="R77" s="161"/>
      <c r="S77" s="161"/>
      <c r="T77" s="161"/>
      <c r="U77" s="161"/>
      <c r="V77" s="159"/>
      <c r="W77" s="159"/>
      <c r="X77" s="159"/>
      <c r="Y77" s="159"/>
      <c r="Z77" s="159"/>
      <c r="AA77" s="159"/>
      <c r="AB77" s="159"/>
    </row>
    <row r="78" spans="1:46" ht="19.95" customHeight="1" x14ac:dyDescent="0.25">
      <c r="A78" s="159"/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60"/>
      <c r="N78" s="161"/>
      <c r="O78" s="161"/>
      <c r="P78" s="161"/>
      <c r="Q78" s="161"/>
      <c r="R78" s="161"/>
      <c r="S78" s="161"/>
      <c r="T78" s="161"/>
      <c r="U78" s="161"/>
      <c r="V78" s="159"/>
      <c r="W78" s="159"/>
      <c r="X78" s="159"/>
      <c r="Y78" s="159"/>
      <c r="Z78" s="159"/>
      <c r="AA78" s="159"/>
      <c r="AB78" s="159"/>
    </row>
    <row r="79" spans="1:46" ht="19.95" customHeight="1" x14ac:dyDescent="0.25">
      <c r="A79" s="159"/>
      <c r="B79" s="159"/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60"/>
      <c r="N79" s="161"/>
      <c r="O79" s="161"/>
      <c r="P79" s="161"/>
      <c r="Q79" s="161"/>
      <c r="R79" s="161"/>
      <c r="S79" s="161"/>
      <c r="T79" s="161"/>
      <c r="U79" s="161"/>
      <c r="V79" s="159"/>
      <c r="W79" s="159"/>
      <c r="X79" s="159"/>
      <c r="Y79" s="159"/>
      <c r="Z79" s="159"/>
      <c r="AA79" s="159"/>
      <c r="AB79" s="159"/>
    </row>
    <row r="80" spans="1:46" ht="19.95" customHeight="1" x14ac:dyDescent="0.25">
      <c r="A80" s="159"/>
      <c r="B80" s="159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60"/>
      <c r="N80" s="161"/>
      <c r="O80" s="161"/>
      <c r="P80" s="161"/>
      <c r="Q80" s="161"/>
      <c r="R80" s="161"/>
      <c r="S80" s="161"/>
      <c r="T80" s="161"/>
      <c r="U80" s="161"/>
      <c r="V80" s="159"/>
      <c r="W80" s="159"/>
      <c r="X80" s="159"/>
      <c r="Y80" s="159"/>
      <c r="Z80" s="159"/>
      <c r="AA80" s="159"/>
      <c r="AB80" s="159"/>
    </row>
    <row r="81" spans="1:28" ht="19.95" customHeight="1" x14ac:dyDescent="0.25">
      <c r="A81" s="159"/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60"/>
      <c r="N81" s="161"/>
      <c r="O81" s="161"/>
      <c r="P81" s="161"/>
      <c r="Q81" s="161"/>
      <c r="R81" s="161"/>
      <c r="S81" s="161"/>
      <c r="T81" s="161"/>
      <c r="U81" s="161"/>
      <c r="V81" s="159"/>
      <c r="W81" s="159"/>
      <c r="X81" s="159"/>
      <c r="Y81" s="159"/>
      <c r="Z81" s="159"/>
      <c r="AA81" s="159"/>
      <c r="AB81" s="159"/>
    </row>
    <row r="82" spans="1:28" ht="19.95" customHeight="1" x14ac:dyDescent="0.25">
      <c r="A82" s="159"/>
      <c r="B82" s="159"/>
      <c r="C82" s="159"/>
      <c r="D82" s="159"/>
      <c r="E82" s="159"/>
      <c r="F82" s="159"/>
      <c r="G82" s="159"/>
      <c r="H82" s="159"/>
      <c r="I82" s="159"/>
      <c r="J82" s="159"/>
      <c r="K82" s="159"/>
      <c r="L82" s="159"/>
      <c r="M82" s="160"/>
      <c r="N82" s="161"/>
      <c r="O82" s="161"/>
      <c r="P82" s="161"/>
      <c r="Q82" s="161"/>
      <c r="R82" s="161"/>
      <c r="S82" s="161"/>
      <c r="T82" s="161"/>
      <c r="U82" s="161"/>
      <c r="V82" s="159"/>
      <c r="W82" s="159"/>
      <c r="X82" s="159"/>
      <c r="Y82" s="159"/>
      <c r="Z82" s="159"/>
      <c r="AA82" s="159"/>
      <c r="AB82" s="159"/>
    </row>
    <row r="83" spans="1:28" ht="19.95" customHeight="1" x14ac:dyDescent="0.25">
      <c r="A83" s="159"/>
      <c r="B83" s="159"/>
      <c r="C83" s="159"/>
      <c r="D83" s="159"/>
      <c r="E83" s="159"/>
      <c r="F83" s="159"/>
      <c r="G83" s="159"/>
      <c r="H83" s="159"/>
      <c r="I83" s="159"/>
      <c r="J83" s="159"/>
      <c r="K83" s="159"/>
      <c r="L83" s="159"/>
      <c r="M83" s="160"/>
      <c r="N83" s="161"/>
      <c r="O83" s="161"/>
      <c r="P83" s="161"/>
      <c r="Q83" s="161"/>
      <c r="R83" s="161"/>
      <c r="S83" s="161"/>
      <c r="T83" s="161"/>
      <c r="U83" s="161"/>
      <c r="V83" s="159"/>
      <c r="W83" s="159"/>
      <c r="X83" s="159"/>
      <c r="Y83" s="159"/>
      <c r="Z83" s="159"/>
      <c r="AA83" s="159"/>
      <c r="AB83" s="159"/>
    </row>
    <row r="84" spans="1:28" ht="19.95" customHeight="1" x14ac:dyDescent="0.25">
      <c r="A84" s="159"/>
      <c r="B84" s="159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60"/>
      <c r="N84" s="161"/>
      <c r="O84" s="161"/>
      <c r="P84" s="161"/>
      <c r="Q84" s="161"/>
      <c r="R84" s="161"/>
      <c r="S84" s="161"/>
      <c r="T84" s="161"/>
      <c r="U84" s="161"/>
      <c r="V84" s="159"/>
      <c r="W84" s="159"/>
      <c r="X84" s="159"/>
      <c r="Y84" s="159"/>
      <c r="Z84" s="159"/>
      <c r="AA84" s="159"/>
      <c r="AB84" s="159"/>
    </row>
    <row r="85" spans="1:28" ht="19.95" customHeight="1" x14ac:dyDescent="0.25">
      <c r="A85" s="159"/>
      <c r="B85" s="159"/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60"/>
      <c r="N85" s="161"/>
      <c r="O85" s="161"/>
      <c r="P85" s="161"/>
      <c r="Q85" s="161"/>
      <c r="R85" s="161"/>
      <c r="S85" s="161"/>
      <c r="T85" s="161"/>
      <c r="U85" s="161"/>
      <c r="V85" s="159"/>
      <c r="W85" s="159"/>
      <c r="X85" s="159"/>
      <c r="Y85" s="159"/>
      <c r="Z85" s="159"/>
      <c r="AA85" s="159"/>
      <c r="AB85" s="159"/>
    </row>
    <row r="86" spans="1:28" ht="19.95" customHeight="1" x14ac:dyDescent="0.25">
      <c r="A86" s="159"/>
      <c r="B86" s="159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60"/>
      <c r="N86" s="161"/>
      <c r="O86" s="161"/>
      <c r="P86" s="161"/>
      <c r="Q86" s="161"/>
      <c r="R86" s="161"/>
      <c r="S86" s="161"/>
      <c r="T86" s="161"/>
      <c r="U86" s="161"/>
      <c r="V86" s="159"/>
      <c r="W86" s="159"/>
      <c r="X86" s="159"/>
      <c r="Y86" s="159"/>
      <c r="Z86" s="159"/>
      <c r="AA86" s="159"/>
      <c r="AB86" s="159"/>
    </row>
    <row r="87" spans="1:28" ht="19.95" customHeight="1" x14ac:dyDescent="0.25">
      <c r="A87" s="159"/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59"/>
      <c r="M87" s="160"/>
      <c r="N87" s="161"/>
      <c r="O87" s="161"/>
      <c r="P87" s="161"/>
      <c r="Q87" s="161"/>
      <c r="R87" s="161"/>
      <c r="S87" s="161"/>
      <c r="T87" s="161"/>
      <c r="U87" s="161"/>
      <c r="V87" s="159"/>
      <c r="W87" s="159"/>
      <c r="X87" s="159"/>
      <c r="Y87" s="159"/>
      <c r="Z87" s="159"/>
      <c r="AA87" s="159"/>
      <c r="AB87" s="159"/>
    </row>
    <row r="88" spans="1:28" ht="19.95" customHeight="1" x14ac:dyDescent="0.25">
      <c r="A88" s="159"/>
      <c r="B88" s="159"/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60"/>
      <c r="N88" s="161"/>
      <c r="O88" s="161"/>
      <c r="P88" s="161"/>
      <c r="Q88" s="161"/>
      <c r="R88" s="161"/>
      <c r="S88" s="161"/>
      <c r="T88" s="161"/>
      <c r="U88" s="161"/>
      <c r="V88" s="159"/>
      <c r="W88" s="159"/>
      <c r="X88" s="159"/>
      <c r="Y88" s="159"/>
      <c r="Z88" s="159"/>
      <c r="AA88" s="159"/>
      <c r="AB88" s="159"/>
    </row>
    <row r="89" spans="1:28" ht="19.95" customHeight="1" x14ac:dyDescent="0.25">
      <c r="A89" s="159"/>
      <c r="B89" s="159"/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60"/>
      <c r="N89" s="161"/>
      <c r="O89" s="161"/>
      <c r="P89" s="161"/>
      <c r="Q89" s="161"/>
      <c r="R89" s="161"/>
      <c r="S89" s="161"/>
      <c r="T89" s="161"/>
      <c r="U89" s="161"/>
      <c r="V89" s="159"/>
      <c r="W89" s="159"/>
      <c r="X89" s="159"/>
      <c r="Y89" s="159"/>
      <c r="Z89" s="159"/>
      <c r="AA89" s="159"/>
      <c r="AB89" s="159"/>
    </row>
    <row r="90" spans="1:28" ht="19.95" customHeight="1" x14ac:dyDescent="0.25">
      <c r="A90" s="159"/>
      <c r="B90" s="159"/>
      <c r="C90" s="159"/>
      <c r="D90" s="159"/>
      <c r="E90" s="159"/>
      <c r="F90" s="159"/>
      <c r="G90" s="159"/>
      <c r="H90" s="159"/>
      <c r="I90" s="159"/>
      <c r="J90" s="159"/>
      <c r="K90" s="159"/>
      <c r="L90" s="159"/>
      <c r="M90" s="160"/>
      <c r="N90" s="161"/>
      <c r="O90" s="161"/>
      <c r="P90" s="161"/>
      <c r="Q90" s="161"/>
      <c r="R90" s="161"/>
      <c r="S90" s="161"/>
      <c r="T90" s="161"/>
      <c r="U90" s="161"/>
      <c r="V90" s="159"/>
      <c r="W90" s="159"/>
      <c r="X90" s="159"/>
      <c r="Y90" s="159"/>
      <c r="Z90" s="159"/>
      <c r="AA90" s="159"/>
      <c r="AB90" s="159"/>
    </row>
    <row r="91" spans="1:28" ht="19.95" customHeight="1" x14ac:dyDescent="0.25">
      <c r="A91" s="159"/>
      <c r="B91" s="159"/>
      <c r="C91" s="159"/>
      <c r="D91" s="159"/>
      <c r="E91" s="159"/>
      <c r="F91" s="159"/>
      <c r="G91" s="159"/>
      <c r="H91" s="159"/>
      <c r="I91" s="159"/>
      <c r="J91" s="159"/>
      <c r="K91" s="159"/>
      <c r="L91" s="159"/>
      <c r="M91" s="160"/>
      <c r="N91" s="161"/>
      <c r="O91" s="161"/>
      <c r="P91" s="161"/>
      <c r="Q91" s="161"/>
      <c r="R91" s="161"/>
      <c r="S91" s="161"/>
      <c r="T91" s="161"/>
      <c r="U91" s="161"/>
      <c r="V91" s="159"/>
      <c r="W91" s="159"/>
      <c r="X91" s="159"/>
      <c r="Y91" s="159"/>
      <c r="Z91" s="159"/>
      <c r="AA91" s="159"/>
      <c r="AB91" s="159"/>
    </row>
    <row r="92" spans="1:28" ht="19.95" customHeight="1" x14ac:dyDescent="0.25">
      <c r="A92" s="159"/>
      <c r="B92" s="159"/>
      <c r="C92" s="159"/>
      <c r="D92" s="159"/>
      <c r="E92" s="159"/>
      <c r="F92" s="159"/>
      <c r="G92" s="159"/>
      <c r="H92" s="159"/>
      <c r="I92" s="159"/>
      <c r="J92" s="159"/>
      <c r="K92" s="159"/>
      <c r="L92" s="159"/>
      <c r="M92" s="160"/>
      <c r="N92" s="161"/>
      <c r="O92" s="161"/>
      <c r="P92" s="161"/>
      <c r="Q92" s="161"/>
      <c r="R92" s="161"/>
      <c r="S92" s="161"/>
      <c r="T92" s="161"/>
      <c r="U92" s="161"/>
      <c r="V92" s="159"/>
      <c r="W92" s="159"/>
      <c r="X92" s="159"/>
      <c r="Y92" s="159"/>
      <c r="Z92" s="159"/>
      <c r="AA92" s="159"/>
      <c r="AB92" s="159"/>
    </row>
    <row r="93" spans="1:28" ht="19.95" customHeight="1" x14ac:dyDescent="0.25">
      <c r="A93" s="159"/>
      <c r="B93" s="159"/>
      <c r="C93" s="159"/>
      <c r="D93" s="159"/>
      <c r="E93" s="159"/>
      <c r="F93" s="159"/>
      <c r="G93" s="159"/>
      <c r="H93" s="159"/>
      <c r="I93" s="159"/>
      <c r="J93" s="159"/>
      <c r="K93" s="159"/>
      <c r="L93" s="159"/>
      <c r="M93" s="160"/>
      <c r="N93" s="161"/>
      <c r="O93" s="161"/>
      <c r="P93" s="161"/>
      <c r="Q93" s="161"/>
      <c r="R93" s="161"/>
      <c r="S93" s="161"/>
      <c r="T93" s="161"/>
      <c r="U93" s="161"/>
      <c r="V93" s="159"/>
      <c r="W93" s="159"/>
      <c r="X93" s="159"/>
      <c r="Y93" s="159"/>
      <c r="Z93" s="159"/>
      <c r="AA93" s="159"/>
      <c r="AB93" s="159"/>
    </row>
    <row r="94" spans="1:28" ht="19.95" customHeight="1" x14ac:dyDescent="0.25">
      <c r="A94" s="159"/>
      <c r="B94" s="159"/>
      <c r="C94" s="159"/>
      <c r="D94" s="159"/>
      <c r="E94" s="159"/>
      <c r="F94" s="159"/>
      <c r="G94" s="159"/>
      <c r="H94" s="159"/>
      <c r="I94" s="159"/>
      <c r="J94" s="159"/>
      <c r="K94" s="159"/>
      <c r="L94" s="159"/>
      <c r="M94" s="160"/>
      <c r="N94" s="161"/>
      <c r="O94" s="161"/>
      <c r="P94" s="161"/>
      <c r="Q94" s="161"/>
      <c r="R94" s="161"/>
      <c r="S94" s="161"/>
      <c r="T94" s="161"/>
      <c r="U94" s="161"/>
      <c r="V94" s="159"/>
      <c r="W94" s="159"/>
      <c r="X94" s="159"/>
      <c r="Y94" s="159"/>
      <c r="Z94" s="159"/>
      <c r="AA94" s="159"/>
      <c r="AB94" s="159"/>
    </row>
    <row r="95" spans="1:28" ht="19.95" customHeight="1" x14ac:dyDescent="0.25">
      <c r="A95" s="159"/>
      <c r="B95" s="159"/>
      <c r="C95" s="159"/>
      <c r="D95" s="159"/>
      <c r="E95" s="159"/>
      <c r="F95" s="159"/>
      <c r="G95" s="159"/>
      <c r="H95" s="159"/>
      <c r="I95" s="159"/>
      <c r="J95" s="159"/>
      <c r="K95" s="159"/>
      <c r="L95" s="159"/>
      <c r="M95" s="160"/>
      <c r="N95" s="161"/>
      <c r="O95" s="161"/>
      <c r="P95" s="161"/>
      <c r="Q95" s="161"/>
      <c r="R95" s="161"/>
      <c r="S95" s="161"/>
      <c r="T95" s="161"/>
      <c r="U95" s="161"/>
      <c r="V95" s="159"/>
      <c r="W95" s="159"/>
      <c r="X95" s="159"/>
      <c r="Y95" s="159"/>
      <c r="Z95" s="159"/>
      <c r="AA95" s="159"/>
      <c r="AB95" s="159"/>
    </row>
    <row r="96" spans="1:28" ht="19.95" customHeight="1" x14ac:dyDescent="0.25">
      <c r="A96" s="159"/>
      <c r="B96" s="159"/>
      <c r="C96" s="159"/>
      <c r="D96" s="159"/>
      <c r="E96" s="159"/>
      <c r="F96" s="159"/>
      <c r="G96" s="159"/>
      <c r="H96" s="159"/>
      <c r="I96" s="159"/>
      <c r="J96" s="159"/>
      <c r="K96" s="159"/>
      <c r="L96" s="159"/>
      <c r="M96" s="160"/>
      <c r="N96" s="161"/>
      <c r="O96" s="161"/>
      <c r="P96" s="161"/>
      <c r="Q96" s="161"/>
      <c r="R96" s="161"/>
      <c r="S96" s="161"/>
      <c r="T96" s="161"/>
      <c r="U96" s="161"/>
      <c r="V96" s="159"/>
      <c r="W96" s="159"/>
      <c r="X96" s="159"/>
      <c r="Y96" s="159"/>
      <c r="Z96" s="159"/>
      <c r="AA96" s="159"/>
      <c r="AB96" s="159"/>
    </row>
    <row r="97" spans="1:28" ht="19.95" customHeight="1" x14ac:dyDescent="0.25">
      <c r="A97" s="159"/>
      <c r="B97" s="159"/>
      <c r="C97" s="159"/>
      <c r="D97" s="159"/>
      <c r="E97" s="159"/>
      <c r="F97" s="159"/>
      <c r="G97" s="159"/>
      <c r="H97" s="159"/>
      <c r="I97" s="159"/>
      <c r="J97" s="159"/>
      <c r="K97" s="159"/>
      <c r="L97" s="159"/>
      <c r="M97" s="160"/>
      <c r="N97" s="161"/>
      <c r="O97" s="161"/>
      <c r="P97" s="161"/>
      <c r="Q97" s="161"/>
      <c r="R97" s="161"/>
      <c r="S97" s="161"/>
      <c r="T97" s="161"/>
      <c r="U97" s="161"/>
      <c r="V97" s="159"/>
      <c r="W97" s="159"/>
      <c r="X97" s="159"/>
      <c r="Y97" s="159"/>
      <c r="Z97" s="159"/>
      <c r="AA97" s="159"/>
      <c r="AB97" s="159"/>
    </row>
    <row r="98" spans="1:28" ht="19.95" customHeight="1" x14ac:dyDescent="0.25">
      <c r="A98" s="159"/>
      <c r="B98" s="159"/>
      <c r="C98" s="159"/>
      <c r="D98" s="159"/>
      <c r="E98" s="159"/>
      <c r="F98" s="159"/>
      <c r="G98" s="159"/>
      <c r="H98" s="159"/>
      <c r="I98" s="159"/>
      <c r="J98" s="159"/>
      <c r="K98" s="159"/>
      <c r="L98" s="159"/>
      <c r="M98" s="160"/>
      <c r="N98" s="161"/>
      <c r="O98" s="161"/>
      <c r="P98" s="161"/>
      <c r="Q98" s="161"/>
      <c r="R98" s="161"/>
      <c r="S98" s="161"/>
      <c r="T98" s="161"/>
      <c r="U98" s="161"/>
      <c r="V98" s="159"/>
      <c r="W98" s="159"/>
      <c r="X98" s="159"/>
      <c r="Y98" s="159"/>
      <c r="Z98" s="159"/>
      <c r="AA98" s="159"/>
      <c r="AB98" s="159"/>
    </row>
    <row r="99" spans="1:28" ht="19.95" customHeight="1" x14ac:dyDescent="0.25">
      <c r="A99" s="159"/>
      <c r="B99" s="159"/>
      <c r="C99" s="159"/>
      <c r="D99" s="159"/>
      <c r="E99" s="159"/>
      <c r="F99" s="159"/>
      <c r="G99" s="159"/>
      <c r="H99" s="159"/>
      <c r="I99" s="159"/>
      <c r="J99" s="159"/>
      <c r="K99" s="159"/>
      <c r="L99" s="159"/>
      <c r="M99" s="160"/>
      <c r="N99" s="161"/>
      <c r="O99" s="161"/>
      <c r="P99" s="161"/>
      <c r="Q99" s="161"/>
      <c r="R99" s="161"/>
      <c r="S99" s="161"/>
      <c r="T99" s="161"/>
      <c r="U99" s="161"/>
      <c r="V99" s="159"/>
      <c r="W99" s="159"/>
      <c r="X99" s="159"/>
      <c r="Y99" s="159"/>
      <c r="Z99" s="159"/>
      <c r="AA99" s="159"/>
      <c r="AB99" s="159"/>
    </row>
    <row r="100" spans="1:28" ht="19.95" customHeight="1" x14ac:dyDescent="0.25">
      <c r="A100" s="159"/>
      <c r="B100" s="159"/>
      <c r="C100" s="159"/>
      <c r="D100" s="159"/>
      <c r="E100" s="159"/>
      <c r="F100" s="159"/>
      <c r="G100" s="159"/>
      <c r="H100" s="159"/>
      <c r="I100" s="159"/>
      <c r="J100" s="159"/>
      <c r="K100" s="159"/>
      <c r="L100" s="159"/>
      <c r="M100" s="160"/>
      <c r="N100" s="161"/>
      <c r="O100" s="161"/>
      <c r="P100" s="161"/>
      <c r="Q100" s="161"/>
      <c r="R100" s="161"/>
      <c r="S100" s="161"/>
      <c r="T100" s="161"/>
      <c r="U100" s="161"/>
      <c r="V100" s="159"/>
      <c r="W100" s="159"/>
      <c r="X100" s="159"/>
      <c r="Y100" s="159"/>
      <c r="Z100" s="159"/>
      <c r="AA100" s="159"/>
      <c r="AB100" s="159"/>
    </row>
    <row r="101" spans="1:28" ht="19.95" customHeight="1" x14ac:dyDescent="0.25">
      <c r="A101" s="159"/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60"/>
      <c r="N101" s="161"/>
      <c r="O101" s="161"/>
      <c r="P101" s="161"/>
      <c r="Q101" s="161"/>
      <c r="R101" s="161"/>
      <c r="S101" s="161"/>
      <c r="T101" s="161"/>
      <c r="U101" s="161"/>
      <c r="V101" s="159"/>
      <c r="W101" s="159"/>
      <c r="X101" s="159"/>
      <c r="Y101" s="159"/>
      <c r="Z101" s="159"/>
      <c r="AA101" s="159"/>
      <c r="AB101" s="159"/>
    </row>
    <row r="102" spans="1:28" ht="19.95" customHeight="1" x14ac:dyDescent="0.25">
      <c r="A102" s="159"/>
      <c r="B102" s="159"/>
      <c r="C102" s="159"/>
      <c r="D102" s="159"/>
      <c r="E102" s="159"/>
      <c r="F102" s="159"/>
      <c r="G102" s="159"/>
      <c r="H102" s="159"/>
      <c r="I102" s="159"/>
      <c r="J102" s="159"/>
      <c r="K102" s="159"/>
      <c r="L102" s="159"/>
      <c r="M102" s="160"/>
      <c r="N102" s="161"/>
      <c r="O102" s="161"/>
      <c r="P102" s="161"/>
      <c r="Q102" s="161"/>
      <c r="R102" s="161"/>
      <c r="S102" s="161"/>
      <c r="T102" s="161"/>
      <c r="U102" s="161"/>
      <c r="V102" s="159"/>
      <c r="W102" s="159"/>
      <c r="X102" s="159"/>
      <c r="Y102" s="159"/>
      <c r="Z102" s="159"/>
      <c r="AA102" s="159"/>
      <c r="AB102" s="159"/>
    </row>
    <row r="103" spans="1:28" ht="19.95" customHeight="1" x14ac:dyDescent="0.25">
      <c r="A103" s="159"/>
      <c r="B103" s="159"/>
      <c r="C103" s="159"/>
      <c r="D103" s="159"/>
      <c r="E103" s="159"/>
      <c r="F103" s="159"/>
      <c r="G103" s="159"/>
      <c r="H103" s="159"/>
      <c r="I103" s="159"/>
      <c r="J103" s="159"/>
      <c r="K103" s="159"/>
      <c r="L103" s="159"/>
      <c r="M103" s="160"/>
      <c r="N103" s="161"/>
      <c r="O103" s="161"/>
      <c r="P103" s="161"/>
      <c r="Q103" s="161"/>
      <c r="R103" s="161"/>
      <c r="S103" s="161"/>
      <c r="T103" s="161"/>
      <c r="U103" s="161"/>
      <c r="V103" s="159"/>
      <c r="W103" s="159"/>
      <c r="X103" s="159"/>
      <c r="Y103" s="159"/>
      <c r="Z103" s="159"/>
      <c r="AA103" s="159"/>
      <c r="AB103" s="159"/>
    </row>
    <row r="104" spans="1:28" ht="19.95" customHeight="1" x14ac:dyDescent="0.25">
      <c r="A104" s="159"/>
      <c r="B104" s="159"/>
      <c r="C104" s="159"/>
      <c r="D104" s="159"/>
      <c r="E104" s="159"/>
      <c r="F104" s="159"/>
      <c r="G104" s="159"/>
      <c r="H104" s="159"/>
      <c r="I104" s="159"/>
      <c r="J104" s="159"/>
      <c r="K104" s="159"/>
      <c r="L104" s="159"/>
      <c r="M104" s="160"/>
      <c r="N104" s="161"/>
      <c r="O104" s="161"/>
      <c r="P104" s="161"/>
      <c r="Q104" s="161"/>
      <c r="R104" s="161"/>
      <c r="S104" s="161"/>
      <c r="T104" s="161"/>
      <c r="U104" s="161"/>
      <c r="V104" s="159"/>
      <c r="W104" s="159"/>
      <c r="X104" s="159"/>
      <c r="Y104" s="159"/>
      <c r="Z104" s="159"/>
      <c r="AA104" s="159"/>
      <c r="AB104" s="159"/>
    </row>
    <row r="105" spans="1:28" ht="19.95" customHeight="1" x14ac:dyDescent="0.25">
      <c r="A105" s="159"/>
      <c r="B105" s="159"/>
      <c r="C105" s="159"/>
      <c r="D105" s="159"/>
      <c r="E105" s="159"/>
      <c r="F105" s="159"/>
      <c r="G105" s="159"/>
      <c r="H105" s="159"/>
      <c r="I105" s="159"/>
      <c r="J105" s="159"/>
      <c r="K105" s="159"/>
      <c r="L105" s="159"/>
      <c r="M105" s="160"/>
      <c r="N105" s="161"/>
      <c r="O105" s="161"/>
      <c r="P105" s="161"/>
      <c r="Q105" s="161"/>
      <c r="R105" s="161"/>
      <c r="S105" s="161"/>
      <c r="T105" s="161"/>
      <c r="U105" s="161"/>
      <c r="V105" s="159"/>
      <c r="W105" s="159"/>
      <c r="X105" s="159"/>
      <c r="Y105" s="159"/>
      <c r="Z105" s="159"/>
      <c r="AA105" s="159"/>
      <c r="AB105" s="159"/>
    </row>
    <row r="106" spans="1:28" ht="19.95" customHeight="1" x14ac:dyDescent="0.25">
      <c r="A106" s="159"/>
      <c r="B106" s="159"/>
      <c r="C106" s="159"/>
      <c r="D106" s="159"/>
      <c r="E106" s="159"/>
      <c r="F106" s="159"/>
      <c r="G106" s="159"/>
      <c r="H106" s="159"/>
      <c r="I106" s="159"/>
      <c r="J106" s="159"/>
      <c r="K106" s="159"/>
      <c r="L106" s="159"/>
      <c r="M106" s="160"/>
      <c r="N106" s="161"/>
      <c r="O106" s="161"/>
      <c r="P106" s="161"/>
      <c r="Q106" s="161"/>
      <c r="R106" s="161"/>
      <c r="S106" s="161"/>
      <c r="T106" s="161"/>
      <c r="U106" s="161"/>
      <c r="V106" s="159"/>
      <c r="W106" s="159"/>
      <c r="X106" s="159"/>
      <c r="Y106" s="159"/>
      <c r="Z106" s="159"/>
      <c r="AA106" s="159"/>
      <c r="AB106" s="159"/>
    </row>
    <row r="107" spans="1:28" ht="19.95" customHeight="1" x14ac:dyDescent="0.25">
      <c r="A107" s="159"/>
      <c r="B107" s="159"/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  <c r="M107" s="160"/>
      <c r="N107" s="161"/>
      <c r="O107" s="161"/>
      <c r="P107" s="161"/>
      <c r="Q107" s="161"/>
      <c r="R107" s="161"/>
      <c r="S107" s="161"/>
      <c r="T107" s="161"/>
      <c r="U107" s="161"/>
      <c r="V107" s="159"/>
      <c r="W107" s="159"/>
      <c r="X107" s="159"/>
      <c r="Y107" s="159"/>
      <c r="Z107" s="159"/>
      <c r="AA107" s="159"/>
      <c r="AB107" s="159"/>
    </row>
    <row r="108" spans="1:28" ht="19.95" customHeight="1" x14ac:dyDescent="0.25">
      <c r="A108" s="159"/>
      <c r="B108" s="159"/>
      <c r="C108" s="159"/>
      <c r="D108" s="159"/>
      <c r="E108" s="159"/>
      <c r="F108" s="159"/>
      <c r="G108" s="159"/>
      <c r="H108" s="159"/>
      <c r="I108" s="159"/>
      <c r="J108" s="159"/>
      <c r="K108" s="159"/>
      <c r="L108" s="159"/>
      <c r="M108" s="160"/>
      <c r="N108" s="161"/>
      <c r="O108" s="161"/>
      <c r="P108" s="161"/>
      <c r="Q108" s="161"/>
      <c r="R108" s="161"/>
      <c r="S108" s="161"/>
      <c r="T108" s="161"/>
      <c r="U108" s="161"/>
      <c r="V108" s="159"/>
      <c r="W108" s="159"/>
      <c r="X108" s="159"/>
      <c r="Y108" s="159"/>
      <c r="Z108" s="159"/>
      <c r="AA108" s="159"/>
      <c r="AB108" s="159"/>
    </row>
    <row r="109" spans="1:28" ht="19.95" customHeight="1" x14ac:dyDescent="0.25">
      <c r="A109" s="159"/>
      <c r="B109" s="159"/>
      <c r="C109" s="159"/>
      <c r="D109" s="159"/>
      <c r="E109" s="159"/>
      <c r="F109" s="159"/>
      <c r="G109" s="159"/>
      <c r="H109" s="159"/>
      <c r="I109" s="159"/>
      <c r="J109" s="159"/>
      <c r="K109" s="159"/>
      <c r="L109" s="159"/>
      <c r="M109" s="160"/>
      <c r="N109" s="161"/>
      <c r="O109" s="161"/>
      <c r="P109" s="161"/>
      <c r="Q109" s="161"/>
      <c r="R109" s="161"/>
      <c r="S109" s="161"/>
      <c r="T109" s="161"/>
      <c r="U109" s="161"/>
      <c r="V109" s="159"/>
      <c r="W109" s="159"/>
      <c r="X109" s="159"/>
      <c r="Y109" s="159"/>
      <c r="Z109" s="159"/>
      <c r="AA109" s="159"/>
      <c r="AB109" s="159"/>
    </row>
    <row r="110" spans="1:28" ht="19.95" customHeight="1" x14ac:dyDescent="0.25">
      <c r="A110" s="159"/>
      <c r="B110" s="159"/>
      <c r="C110" s="159"/>
      <c r="D110" s="159"/>
      <c r="E110" s="159"/>
      <c r="F110" s="159"/>
      <c r="G110" s="159"/>
      <c r="H110" s="159"/>
      <c r="I110" s="159"/>
      <c r="J110" s="159"/>
      <c r="K110" s="159"/>
      <c r="L110" s="159"/>
      <c r="M110" s="160"/>
      <c r="N110" s="161"/>
      <c r="O110" s="161"/>
      <c r="P110" s="161"/>
      <c r="Q110" s="161"/>
      <c r="R110" s="161"/>
      <c r="S110" s="161"/>
      <c r="T110" s="161"/>
      <c r="U110" s="161"/>
      <c r="V110" s="159"/>
      <c r="W110" s="159"/>
      <c r="X110" s="159"/>
      <c r="Y110" s="159"/>
      <c r="Z110" s="159"/>
      <c r="AA110" s="159"/>
      <c r="AB110" s="159"/>
    </row>
    <row r="111" spans="1:28" ht="19.95" customHeight="1" x14ac:dyDescent="0.25">
      <c r="A111" s="159"/>
      <c r="B111" s="159"/>
      <c r="C111" s="159"/>
      <c r="D111" s="159"/>
      <c r="E111" s="159"/>
      <c r="F111" s="159"/>
      <c r="G111" s="159"/>
      <c r="H111" s="159"/>
      <c r="I111" s="159"/>
      <c r="J111" s="159"/>
      <c r="K111" s="159"/>
      <c r="L111" s="159"/>
      <c r="M111" s="160"/>
      <c r="N111" s="161"/>
      <c r="O111" s="161"/>
      <c r="P111" s="161"/>
      <c r="Q111" s="161"/>
      <c r="R111" s="161"/>
      <c r="S111" s="161"/>
      <c r="T111" s="161"/>
      <c r="U111" s="161"/>
      <c r="V111" s="159"/>
      <c r="W111" s="159"/>
      <c r="X111" s="159"/>
      <c r="Y111" s="159"/>
      <c r="Z111" s="159"/>
      <c r="AA111" s="159"/>
      <c r="AB111" s="159"/>
    </row>
    <row r="112" spans="1:28" ht="19.95" customHeight="1" x14ac:dyDescent="0.25">
      <c r="A112" s="159"/>
      <c r="B112" s="159"/>
      <c r="C112" s="159"/>
      <c r="D112" s="159"/>
      <c r="E112" s="159"/>
      <c r="F112" s="159"/>
      <c r="G112" s="159"/>
      <c r="H112" s="159"/>
      <c r="I112" s="159"/>
      <c r="J112" s="159"/>
      <c r="K112" s="159"/>
      <c r="L112" s="159"/>
      <c r="M112" s="160"/>
      <c r="N112" s="161"/>
      <c r="O112" s="161"/>
      <c r="P112" s="161"/>
      <c r="Q112" s="161"/>
      <c r="R112" s="161"/>
      <c r="S112" s="161"/>
      <c r="T112" s="161"/>
      <c r="U112" s="161"/>
      <c r="V112" s="159"/>
      <c r="W112" s="159"/>
      <c r="X112" s="159"/>
      <c r="Y112" s="159"/>
      <c r="Z112" s="159"/>
      <c r="AA112" s="159"/>
      <c r="AB112" s="159"/>
    </row>
    <row r="113" spans="1:28" ht="19.95" customHeight="1" x14ac:dyDescent="0.25">
      <c r="A113" s="159"/>
      <c r="B113" s="159"/>
      <c r="C113" s="159"/>
      <c r="D113" s="159"/>
      <c r="E113" s="159"/>
      <c r="F113" s="159"/>
      <c r="G113" s="159"/>
      <c r="H113" s="159"/>
      <c r="I113" s="159"/>
      <c r="J113" s="159"/>
      <c r="K113" s="159"/>
      <c r="L113" s="159"/>
      <c r="M113" s="160"/>
      <c r="N113" s="161"/>
      <c r="O113" s="161"/>
      <c r="P113" s="161"/>
      <c r="Q113" s="161"/>
      <c r="R113" s="161"/>
      <c r="S113" s="161"/>
      <c r="T113" s="161"/>
      <c r="U113" s="161"/>
      <c r="V113" s="159"/>
      <c r="W113" s="159"/>
      <c r="X113" s="159"/>
      <c r="Y113" s="159"/>
      <c r="Z113" s="159"/>
      <c r="AA113" s="159"/>
      <c r="AB113" s="159"/>
    </row>
    <row r="114" spans="1:28" ht="19.95" customHeight="1" x14ac:dyDescent="0.25">
      <c r="A114" s="159"/>
      <c r="B114" s="159"/>
      <c r="C114" s="159"/>
      <c r="D114" s="159"/>
      <c r="E114" s="159"/>
      <c r="F114" s="159"/>
      <c r="G114" s="159"/>
      <c r="H114" s="159"/>
      <c r="I114" s="159"/>
      <c r="J114" s="159"/>
      <c r="K114" s="159"/>
      <c r="L114" s="159"/>
      <c r="M114" s="160"/>
      <c r="N114" s="161"/>
      <c r="O114" s="161"/>
      <c r="P114" s="161"/>
      <c r="Q114" s="161"/>
      <c r="R114" s="161"/>
      <c r="S114" s="161"/>
      <c r="T114" s="161"/>
      <c r="U114" s="161"/>
      <c r="V114" s="159"/>
      <c r="W114" s="159"/>
      <c r="X114" s="159"/>
      <c r="Y114" s="159"/>
      <c r="Z114" s="159"/>
      <c r="AA114" s="159"/>
      <c r="AB114" s="159"/>
    </row>
    <row r="115" spans="1:28" ht="19.95" customHeight="1" x14ac:dyDescent="0.25">
      <c r="A115" s="159"/>
      <c r="B115" s="159"/>
      <c r="C115" s="159"/>
      <c r="D115" s="159"/>
      <c r="E115" s="159"/>
      <c r="F115" s="159"/>
      <c r="G115" s="159"/>
      <c r="H115" s="159"/>
      <c r="I115" s="159"/>
      <c r="J115" s="159"/>
      <c r="K115" s="159"/>
      <c r="L115" s="159"/>
      <c r="M115" s="160"/>
      <c r="N115" s="161"/>
      <c r="O115" s="161"/>
      <c r="P115" s="161"/>
      <c r="Q115" s="161"/>
      <c r="R115" s="161"/>
      <c r="S115" s="161"/>
      <c r="T115" s="161"/>
      <c r="U115" s="161"/>
      <c r="V115" s="159"/>
      <c r="W115" s="159"/>
      <c r="X115" s="159"/>
      <c r="Y115" s="159"/>
      <c r="Z115" s="159"/>
      <c r="AA115" s="159"/>
      <c r="AB115" s="159"/>
    </row>
    <row r="116" spans="1:28" ht="19.95" customHeight="1" x14ac:dyDescent="0.25">
      <c r="A116" s="159"/>
      <c r="B116" s="159"/>
      <c r="C116" s="159"/>
      <c r="D116" s="159"/>
      <c r="E116" s="159"/>
      <c r="F116" s="159"/>
      <c r="G116" s="159"/>
      <c r="H116" s="159"/>
      <c r="I116" s="159"/>
      <c r="J116" s="159"/>
      <c r="K116" s="159"/>
      <c r="L116" s="159"/>
      <c r="M116" s="160"/>
      <c r="N116" s="161"/>
      <c r="O116" s="161"/>
      <c r="P116" s="161"/>
      <c r="Q116" s="161"/>
      <c r="R116" s="161"/>
      <c r="S116" s="161"/>
      <c r="T116" s="161"/>
      <c r="U116" s="161"/>
      <c r="V116" s="159"/>
      <c r="W116" s="159"/>
      <c r="X116" s="159"/>
      <c r="Y116" s="159"/>
      <c r="Z116" s="159"/>
      <c r="AA116" s="159"/>
      <c r="AB116" s="159"/>
    </row>
    <row r="117" spans="1:28" ht="19.95" customHeight="1" x14ac:dyDescent="0.25">
      <c r="A117" s="159"/>
      <c r="B117" s="159"/>
      <c r="C117" s="159"/>
      <c r="D117" s="159"/>
      <c r="E117" s="159"/>
      <c r="F117" s="159"/>
      <c r="G117" s="159"/>
      <c r="H117" s="159"/>
      <c r="I117" s="159"/>
      <c r="J117" s="159"/>
      <c r="K117" s="159"/>
      <c r="L117" s="159"/>
      <c r="M117" s="160"/>
      <c r="N117" s="161"/>
      <c r="O117" s="161"/>
      <c r="P117" s="161"/>
      <c r="Q117" s="161"/>
      <c r="R117" s="161"/>
      <c r="S117" s="161"/>
      <c r="T117" s="161"/>
      <c r="U117" s="161"/>
      <c r="V117" s="159"/>
      <c r="W117" s="159"/>
      <c r="X117" s="159"/>
      <c r="Y117" s="159"/>
      <c r="Z117" s="159"/>
      <c r="AA117" s="159"/>
      <c r="AB117" s="159"/>
    </row>
    <row r="118" spans="1:28" ht="19.95" customHeight="1" x14ac:dyDescent="0.25">
      <c r="A118" s="159"/>
      <c r="B118" s="159"/>
      <c r="C118" s="159"/>
      <c r="D118" s="159"/>
      <c r="E118" s="159"/>
      <c r="F118" s="159"/>
      <c r="G118" s="159"/>
      <c r="H118" s="159"/>
      <c r="I118" s="159"/>
      <c r="J118" s="159"/>
      <c r="K118" s="159"/>
      <c r="L118" s="159"/>
      <c r="M118" s="160"/>
      <c r="N118" s="161"/>
      <c r="O118" s="161"/>
      <c r="P118" s="161"/>
      <c r="Q118" s="161"/>
      <c r="R118" s="161"/>
      <c r="S118" s="161"/>
      <c r="T118" s="161"/>
      <c r="U118" s="161"/>
      <c r="V118" s="159"/>
      <c r="W118" s="159"/>
      <c r="X118" s="159"/>
      <c r="Y118" s="159"/>
      <c r="Z118" s="159"/>
      <c r="AA118" s="159"/>
      <c r="AB118" s="159"/>
    </row>
    <row r="119" spans="1:28" ht="19.95" customHeight="1" x14ac:dyDescent="0.25">
      <c r="A119" s="159"/>
      <c r="B119" s="159"/>
      <c r="C119" s="159"/>
      <c r="D119" s="159"/>
      <c r="E119" s="159"/>
      <c r="F119" s="159"/>
      <c r="G119" s="159"/>
      <c r="H119" s="159"/>
      <c r="I119" s="159"/>
      <c r="J119" s="159"/>
      <c r="K119" s="159"/>
      <c r="L119" s="159"/>
      <c r="M119" s="160"/>
      <c r="N119" s="161"/>
      <c r="O119" s="161"/>
      <c r="P119" s="161"/>
      <c r="Q119" s="161"/>
      <c r="R119" s="161"/>
      <c r="S119" s="161"/>
      <c r="T119" s="161"/>
      <c r="U119" s="161"/>
      <c r="V119" s="159"/>
      <c r="W119" s="159"/>
      <c r="X119" s="159"/>
      <c r="Y119" s="159"/>
      <c r="Z119" s="159"/>
      <c r="AA119" s="159"/>
      <c r="AB119" s="159"/>
    </row>
    <row r="120" spans="1:28" ht="19.95" customHeight="1" x14ac:dyDescent="0.25">
      <c r="A120" s="159"/>
      <c r="B120" s="159"/>
      <c r="C120" s="159"/>
      <c r="D120" s="159"/>
      <c r="E120" s="159"/>
      <c r="F120" s="159"/>
      <c r="G120" s="159"/>
      <c r="H120" s="159"/>
      <c r="I120" s="159"/>
      <c r="J120" s="159"/>
      <c r="K120" s="159"/>
      <c r="L120" s="159"/>
      <c r="M120" s="160"/>
      <c r="N120" s="161"/>
      <c r="O120" s="161"/>
      <c r="P120" s="161"/>
      <c r="Q120" s="161"/>
      <c r="R120" s="161"/>
      <c r="S120" s="161"/>
      <c r="T120" s="161"/>
      <c r="U120" s="161"/>
      <c r="V120" s="159"/>
      <c r="W120" s="159"/>
      <c r="X120" s="159"/>
      <c r="Y120" s="159"/>
      <c r="Z120" s="159"/>
      <c r="AA120" s="159"/>
      <c r="AB120" s="159"/>
    </row>
    <row r="121" spans="1:28" ht="19.95" customHeight="1" x14ac:dyDescent="0.25">
      <c r="A121" s="159"/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160"/>
      <c r="N121" s="161"/>
      <c r="O121" s="161"/>
      <c r="P121" s="161"/>
      <c r="Q121" s="161"/>
      <c r="R121" s="161"/>
      <c r="S121" s="161"/>
      <c r="T121" s="161"/>
      <c r="U121" s="161"/>
      <c r="V121" s="159"/>
      <c r="W121" s="159"/>
      <c r="X121" s="159"/>
      <c r="Y121" s="159"/>
      <c r="Z121" s="159"/>
      <c r="AA121" s="159"/>
      <c r="AB121" s="159"/>
    </row>
    <row r="122" spans="1:28" ht="19.95" customHeight="1" x14ac:dyDescent="0.25">
      <c r="A122" s="159"/>
      <c r="B122" s="159"/>
      <c r="C122" s="159"/>
      <c r="D122" s="159"/>
      <c r="E122" s="159"/>
      <c r="F122" s="159"/>
      <c r="G122" s="159"/>
      <c r="H122" s="159"/>
      <c r="I122" s="159"/>
      <c r="J122" s="159"/>
      <c r="K122" s="159"/>
      <c r="L122" s="159"/>
      <c r="M122" s="160"/>
      <c r="N122" s="161"/>
      <c r="O122" s="161"/>
      <c r="P122" s="161"/>
      <c r="Q122" s="161"/>
      <c r="R122" s="161"/>
      <c r="S122" s="161"/>
      <c r="T122" s="161"/>
      <c r="U122" s="161"/>
      <c r="V122" s="159"/>
      <c r="W122" s="159"/>
      <c r="X122" s="159"/>
      <c r="Y122" s="159"/>
      <c r="Z122" s="159"/>
      <c r="AA122" s="159"/>
      <c r="AB122" s="159"/>
    </row>
    <row r="123" spans="1:28" ht="19.95" customHeight="1" x14ac:dyDescent="0.25">
      <c r="A123" s="159"/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  <c r="M123" s="160"/>
      <c r="N123" s="161"/>
      <c r="O123" s="161"/>
      <c r="P123" s="161"/>
      <c r="Q123" s="161"/>
      <c r="R123" s="161"/>
      <c r="S123" s="161"/>
      <c r="T123" s="161"/>
      <c r="U123" s="161"/>
      <c r="V123" s="159"/>
      <c r="W123" s="159"/>
      <c r="X123" s="159"/>
      <c r="Y123" s="159"/>
      <c r="Z123" s="159"/>
      <c r="AA123" s="159"/>
      <c r="AB123" s="159"/>
    </row>
    <row r="124" spans="1:28" ht="19.95" customHeight="1" x14ac:dyDescent="0.25">
      <c r="A124" s="159"/>
      <c r="B124" s="159"/>
      <c r="C124" s="159"/>
      <c r="D124" s="159"/>
      <c r="E124" s="159"/>
      <c r="F124" s="159"/>
      <c r="G124" s="159"/>
      <c r="H124" s="159"/>
      <c r="I124" s="159"/>
      <c r="J124" s="159"/>
      <c r="K124" s="159"/>
      <c r="L124" s="159"/>
      <c r="M124" s="160"/>
      <c r="N124" s="161"/>
      <c r="O124" s="161"/>
      <c r="P124" s="161"/>
      <c r="Q124" s="161"/>
      <c r="R124" s="161"/>
      <c r="S124" s="161"/>
      <c r="T124" s="161"/>
      <c r="U124" s="161"/>
      <c r="V124" s="159"/>
      <c r="W124" s="159"/>
      <c r="X124" s="159"/>
      <c r="Y124" s="159"/>
      <c r="Z124" s="159"/>
      <c r="AA124" s="159"/>
      <c r="AB124" s="159"/>
    </row>
    <row r="125" spans="1:28" ht="19.95" customHeight="1" x14ac:dyDescent="0.25">
      <c r="A125" s="159"/>
      <c r="B125" s="159"/>
      <c r="C125" s="159"/>
      <c r="D125" s="159"/>
      <c r="E125" s="159"/>
      <c r="F125" s="159"/>
      <c r="G125" s="159"/>
      <c r="H125" s="159"/>
      <c r="I125" s="159"/>
      <c r="J125" s="159"/>
      <c r="K125" s="159"/>
      <c r="L125" s="159"/>
      <c r="M125" s="160"/>
      <c r="N125" s="161"/>
      <c r="O125" s="161"/>
      <c r="P125" s="161"/>
      <c r="Q125" s="161"/>
      <c r="R125" s="161"/>
      <c r="S125" s="161"/>
      <c r="T125" s="161"/>
      <c r="U125" s="161"/>
      <c r="V125" s="159"/>
      <c r="W125" s="159"/>
      <c r="X125" s="159"/>
      <c r="Y125" s="159"/>
      <c r="Z125" s="159"/>
      <c r="AA125" s="159"/>
      <c r="AB125" s="159"/>
    </row>
    <row r="126" spans="1:28" ht="19.95" customHeight="1" x14ac:dyDescent="0.25">
      <c r="A126" s="159"/>
      <c r="B126" s="159"/>
      <c r="C126" s="159"/>
      <c r="D126" s="159"/>
      <c r="E126" s="159"/>
      <c r="F126" s="159"/>
      <c r="G126" s="159"/>
      <c r="H126" s="159"/>
      <c r="I126" s="159"/>
      <c r="J126" s="159"/>
      <c r="K126" s="159"/>
      <c r="L126" s="159"/>
      <c r="M126" s="160"/>
      <c r="N126" s="161"/>
      <c r="O126" s="161"/>
      <c r="P126" s="161"/>
      <c r="Q126" s="161"/>
      <c r="R126" s="161"/>
      <c r="S126" s="161"/>
      <c r="T126" s="161"/>
      <c r="U126" s="161"/>
      <c r="V126" s="159"/>
      <c r="W126" s="159"/>
      <c r="X126" s="159"/>
      <c r="Y126" s="159"/>
      <c r="Z126" s="159"/>
      <c r="AA126" s="159"/>
      <c r="AB126" s="159"/>
    </row>
    <row r="127" spans="1:28" ht="19.95" customHeight="1" x14ac:dyDescent="0.25">
      <c r="A127" s="159"/>
      <c r="B127" s="159"/>
      <c r="C127" s="159"/>
      <c r="D127" s="159"/>
      <c r="E127" s="159"/>
      <c r="F127" s="159"/>
      <c r="G127" s="159"/>
      <c r="H127" s="159"/>
      <c r="I127" s="159"/>
      <c r="J127" s="159"/>
      <c r="K127" s="159"/>
      <c r="L127" s="159"/>
      <c r="M127" s="160"/>
      <c r="N127" s="161"/>
      <c r="O127" s="161"/>
      <c r="P127" s="161"/>
      <c r="Q127" s="161"/>
      <c r="R127" s="161"/>
      <c r="S127" s="161"/>
      <c r="T127" s="161"/>
      <c r="U127" s="161"/>
      <c r="V127" s="159"/>
      <c r="W127" s="159"/>
      <c r="X127" s="159"/>
      <c r="Y127" s="159"/>
      <c r="Z127" s="159"/>
      <c r="AA127" s="159"/>
      <c r="AB127" s="159"/>
    </row>
    <row r="128" spans="1:28" ht="19.95" customHeight="1" x14ac:dyDescent="0.25">
      <c r="A128" s="159"/>
      <c r="B128" s="159"/>
      <c r="C128" s="159"/>
      <c r="D128" s="159"/>
      <c r="E128" s="159"/>
      <c r="F128" s="159"/>
      <c r="G128" s="159"/>
      <c r="H128" s="159"/>
      <c r="I128" s="159"/>
      <c r="J128" s="159"/>
      <c r="K128" s="159"/>
      <c r="L128" s="159"/>
      <c r="M128" s="160"/>
      <c r="N128" s="161"/>
      <c r="O128" s="161"/>
      <c r="P128" s="161"/>
      <c r="Q128" s="161"/>
      <c r="R128" s="161"/>
      <c r="S128" s="161"/>
      <c r="T128" s="161"/>
      <c r="U128" s="161"/>
      <c r="V128" s="159"/>
      <c r="W128" s="159"/>
      <c r="X128" s="159"/>
      <c r="Y128" s="159"/>
      <c r="Z128" s="159"/>
      <c r="AA128" s="159"/>
      <c r="AB128" s="159"/>
    </row>
    <row r="129" spans="1:66" ht="19.95" customHeight="1" x14ac:dyDescent="0.25">
      <c r="A129" s="159"/>
      <c r="B129" s="159"/>
      <c r="C129" s="159"/>
      <c r="D129" s="159"/>
      <c r="E129" s="159"/>
      <c r="F129" s="159"/>
      <c r="G129" s="159"/>
      <c r="H129" s="159"/>
      <c r="I129" s="159"/>
      <c r="J129" s="159"/>
      <c r="K129" s="159"/>
      <c r="L129" s="159"/>
      <c r="M129" s="160"/>
      <c r="N129" s="161"/>
      <c r="O129" s="161"/>
      <c r="P129" s="161"/>
      <c r="Q129" s="161"/>
      <c r="R129" s="161"/>
      <c r="S129" s="161"/>
      <c r="T129" s="161"/>
      <c r="U129" s="161"/>
      <c r="V129" s="159"/>
      <c r="W129" s="159"/>
      <c r="X129" s="159"/>
      <c r="Y129" s="159"/>
      <c r="Z129" s="159"/>
      <c r="AA129" s="159"/>
      <c r="AB129" s="159"/>
    </row>
    <row r="130" spans="1:66" ht="19.95" customHeight="1" x14ac:dyDescent="0.25">
      <c r="A130" s="159"/>
      <c r="B130" s="159"/>
      <c r="C130" s="159"/>
      <c r="D130" s="159"/>
      <c r="E130" s="159"/>
      <c r="F130" s="159"/>
      <c r="G130" s="159"/>
      <c r="H130" s="159"/>
      <c r="I130" s="159"/>
      <c r="J130" s="159"/>
      <c r="K130" s="159"/>
      <c r="L130" s="159"/>
      <c r="M130" s="160"/>
      <c r="N130" s="161"/>
      <c r="O130" s="161"/>
      <c r="P130" s="161"/>
      <c r="Q130" s="161"/>
      <c r="R130" s="161"/>
      <c r="S130" s="161"/>
      <c r="T130" s="161"/>
      <c r="U130" s="161"/>
      <c r="V130" s="159"/>
      <c r="W130" s="159"/>
      <c r="X130" s="159"/>
      <c r="Y130" s="159"/>
      <c r="Z130" s="159"/>
      <c r="AA130" s="159"/>
      <c r="AB130" s="159"/>
    </row>
    <row r="131" spans="1:66" ht="19.95" customHeight="1" x14ac:dyDescent="0.25">
      <c r="A131" s="159"/>
      <c r="B131" s="159"/>
      <c r="C131" s="159"/>
      <c r="D131" s="159"/>
      <c r="E131" s="159"/>
      <c r="F131" s="159"/>
      <c r="G131" s="159"/>
      <c r="H131" s="159"/>
      <c r="I131" s="159"/>
      <c r="J131" s="159"/>
      <c r="K131" s="159"/>
      <c r="L131" s="159"/>
      <c r="M131" s="160"/>
      <c r="N131" s="161"/>
      <c r="O131" s="161"/>
      <c r="P131" s="161"/>
      <c r="Q131" s="161"/>
      <c r="R131" s="161"/>
      <c r="S131" s="161"/>
      <c r="T131" s="161"/>
      <c r="U131" s="161"/>
      <c r="V131" s="159"/>
      <c r="W131" s="159"/>
      <c r="X131" s="159"/>
      <c r="Y131" s="159"/>
      <c r="Z131" s="159"/>
      <c r="AA131" s="159"/>
      <c r="AB131" s="159"/>
    </row>
    <row r="132" spans="1:66" ht="19.95" customHeight="1" x14ac:dyDescent="0.25">
      <c r="A132" s="159"/>
      <c r="B132" s="159"/>
      <c r="C132" s="159"/>
      <c r="D132" s="159"/>
      <c r="E132" s="159"/>
      <c r="F132" s="159"/>
      <c r="G132" s="159"/>
      <c r="H132" s="159"/>
      <c r="I132" s="159"/>
      <c r="J132" s="159"/>
      <c r="K132" s="159"/>
      <c r="L132" s="159"/>
      <c r="M132" s="160"/>
      <c r="N132" s="161"/>
      <c r="O132" s="161"/>
      <c r="P132" s="161"/>
      <c r="Q132" s="161"/>
      <c r="R132" s="161"/>
      <c r="S132" s="161"/>
      <c r="T132" s="161"/>
      <c r="U132" s="161"/>
      <c r="V132" s="159"/>
      <c r="W132" s="159"/>
      <c r="X132" s="159"/>
      <c r="Y132" s="159"/>
      <c r="Z132" s="159"/>
      <c r="AA132" s="159"/>
      <c r="AB132" s="159"/>
    </row>
    <row r="133" spans="1:66" ht="19.95" customHeight="1" x14ac:dyDescent="0.25">
      <c r="A133" s="159"/>
      <c r="B133" s="159"/>
      <c r="C133" s="159"/>
      <c r="D133" s="159"/>
      <c r="E133" s="159"/>
      <c r="F133" s="159"/>
      <c r="G133" s="159"/>
      <c r="H133" s="159"/>
      <c r="I133" s="159"/>
      <c r="J133" s="159"/>
      <c r="K133" s="159"/>
      <c r="L133" s="159"/>
      <c r="M133" s="160"/>
      <c r="N133" s="161"/>
      <c r="O133" s="161"/>
      <c r="P133" s="161"/>
      <c r="Q133" s="161"/>
      <c r="R133" s="161"/>
      <c r="S133" s="161"/>
      <c r="T133" s="161"/>
      <c r="U133" s="161"/>
      <c r="V133" s="159"/>
      <c r="W133" s="159"/>
      <c r="X133" s="159"/>
      <c r="Y133" s="159"/>
      <c r="Z133" s="159"/>
      <c r="AA133" s="159"/>
      <c r="AB133" s="159"/>
    </row>
    <row r="134" spans="1:66" ht="19.95" customHeight="1" x14ac:dyDescent="0.25">
      <c r="A134" s="159"/>
      <c r="B134" s="159"/>
      <c r="C134" s="159"/>
      <c r="D134" s="159"/>
      <c r="E134" s="159"/>
      <c r="F134" s="159"/>
      <c r="G134" s="159"/>
      <c r="H134" s="159"/>
      <c r="I134" s="159"/>
      <c r="J134" s="159"/>
      <c r="K134" s="159"/>
      <c r="L134" s="159"/>
      <c r="M134" s="160"/>
      <c r="N134" s="161"/>
      <c r="O134" s="161"/>
      <c r="P134" s="161"/>
      <c r="Q134" s="161"/>
      <c r="R134" s="161"/>
      <c r="S134" s="161"/>
      <c r="T134" s="161"/>
      <c r="U134" s="161"/>
      <c r="V134" s="159"/>
      <c r="W134" s="159"/>
      <c r="X134" s="159"/>
      <c r="Y134" s="159"/>
      <c r="Z134" s="159"/>
      <c r="AA134" s="159"/>
      <c r="AB134" s="159"/>
    </row>
    <row r="135" spans="1:66" ht="19.95" customHeight="1" x14ac:dyDescent="0.25">
      <c r="A135" s="159"/>
      <c r="B135" s="159"/>
      <c r="C135" s="159"/>
      <c r="D135" s="159"/>
      <c r="E135" s="159"/>
      <c r="F135" s="159"/>
      <c r="G135" s="159"/>
      <c r="H135" s="159"/>
      <c r="I135" s="159"/>
      <c r="J135" s="159"/>
      <c r="K135" s="159"/>
      <c r="L135" s="159"/>
      <c r="M135" s="160"/>
      <c r="N135" s="161"/>
      <c r="O135" s="161"/>
      <c r="P135" s="161"/>
      <c r="Q135" s="161"/>
      <c r="R135" s="161"/>
      <c r="S135" s="161"/>
      <c r="T135" s="161"/>
      <c r="U135" s="161"/>
      <c r="V135" s="159"/>
      <c r="W135" s="159"/>
      <c r="X135" s="159"/>
      <c r="Y135" s="159"/>
      <c r="Z135" s="159"/>
      <c r="AA135" s="159"/>
      <c r="AB135" s="159"/>
      <c r="AU135" s="256"/>
      <c r="AV135" s="256"/>
      <c r="AW135" s="256"/>
      <c r="AX135" s="256"/>
      <c r="AY135" s="256"/>
      <c r="AZ135" s="256"/>
      <c r="BA135" s="256"/>
      <c r="BB135" s="256"/>
      <c r="BC135" s="256"/>
      <c r="BD135" s="256"/>
      <c r="BE135" s="256"/>
      <c r="BF135" s="256"/>
      <c r="BG135" s="256"/>
      <c r="BH135" s="256"/>
      <c r="BI135" s="256"/>
      <c r="BJ135" s="256"/>
      <c r="BK135" s="256"/>
      <c r="BL135" s="256"/>
      <c r="BM135" s="256"/>
      <c r="BN135" s="256"/>
    </row>
    <row r="136" spans="1:66" ht="19.95" customHeight="1" x14ac:dyDescent="0.25">
      <c r="A136" s="159"/>
      <c r="B136" s="159"/>
      <c r="C136" s="159"/>
      <c r="D136" s="159"/>
      <c r="E136" s="159"/>
      <c r="F136" s="159"/>
      <c r="G136" s="159"/>
      <c r="H136" s="159"/>
      <c r="I136" s="159"/>
      <c r="J136" s="159"/>
      <c r="K136" s="159"/>
      <c r="L136" s="159"/>
      <c r="M136" s="160"/>
      <c r="N136" s="161"/>
      <c r="O136" s="161"/>
      <c r="P136" s="161"/>
      <c r="Q136" s="161"/>
      <c r="R136" s="161"/>
      <c r="S136" s="161"/>
      <c r="T136" s="161"/>
      <c r="U136" s="161"/>
      <c r="V136" s="159"/>
      <c r="W136" s="159"/>
      <c r="X136" s="159"/>
      <c r="Y136" s="159"/>
      <c r="Z136" s="159"/>
      <c r="AA136" s="159"/>
      <c r="AB136" s="159"/>
      <c r="AU136" s="256"/>
      <c r="AV136" s="256"/>
      <c r="AW136" s="256"/>
      <c r="AX136" s="256"/>
      <c r="AY136" s="256"/>
      <c r="AZ136" s="256"/>
      <c r="BA136" s="256"/>
      <c r="BB136" s="256"/>
      <c r="BC136" s="256"/>
      <c r="BD136" s="256"/>
      <c r="BE136" s="256"/>
      <c r="BF136" s="256"/>
      <c r="BG136" s="256"/>
      <c r="BH136" s="256"/>
      <c r="BI136" s="256"/>
      <c r="BJ136" s="256"/>
      <c r="BK136" s="256"/>
      <c r="BL136" s="256"/>
      <c r="BM136" s="256"/>
      <c r="BN136" s="256"/>
    </row>
    <row r="137" spans="1:66" ht="19.95" customHeight="1" x14ac:dyDescent="0.25">
      <c r="A137" s="159"/>
      <c r="B137" s="159"/>
      <c r="C137" s="159"/>
      <c r="D137" s="159"/>
      <c r="E137" s="159"/>
      <c r="F137" s="159"/>
      <c r="G137" s="159"/>
      <c r="H137" s="159"/>
      <c r="I137" s="159"/>
      <c r="J137" s="159"/>
      <c r="K137" s="159"/>
      <c r="L137" s="159"/>
      <c r="M137" s="160"/>
      <c r="N137" s="161"/>
      <c r="O137" s="161"/>
      <c r="P137" s="161"/>
      <c r="Q137" s="161"/>
      <c r="R137" s="161"/>
      <c r="S137" s="161"/>
      <c r="T137" s="161"/>
      <c r="U137" s="161"/>
      <c r="V137" s="159"/>
      <c r="W137" s="159"/>
      <c r="X137" s="159"/>
      <c r="Y137" s="159"/>
      <c r="Z137" s="159"/>
      <c r="AA137" s="159"/>
      <c r="AB137" s="159"/>
      <c r="AU137" s="256"/>
      <c r="AV137" s="256"/>
      <c r="AW137" s="256"/>
      <c r="AX137" s="256"/>
      <c r="AY137" s="256"/>
      <c r="AZ137" s="256"/>
      <c r="BA137" s="256"/>
      <c r="BB137" s="256"/>
      <c r="BC137" s="256"/>
      <c r="BD137" s="256"/>
      <c r="BE137" s="256"/>
      <c r="BF137" s="256"/>
      <c r="BG137" s="256"/>
      <c r="BH137" s="256"/>
      <c r="BI137" s="256"/>
      <c r="BJ137" s="256"/>
      <c r="BK137" s="256"/>
      <c r="BL137" s="256"/>
      <c r="BM137" s="256"/>
      <c r="BN137" s="256"/>
    </row>
    <row r="138" spans="1:66" ht="19.95" customHeight="1" x14ac:dyDescent="0.25">
      <c r="A138" s="159"/>
      <c r="B138" s="159"/>
      <c r="C138" s="159"/>
      <c r="D138" s="159"/>
      <c r="E138" s="159"/>
      <c r="F138" s="159"/>
      <c r="G138" s="159"/>
      <c r="H138" s="159"/>
      <c r="I138" s="159"/>
      <c r="J138" s="159"/>
      <c r="K138" s="159"/>
      <c r="L138" s="159"/>
      <c r="M138" s="160"/>
      <c r="N138" s="161"/>
      <c r="O138" s="161"/>
      <c r="P138" s="161"/>
      <c r="Q138" s="161"/>
      <c r="R138" s="161"/>
      <c r="S138" s="161"/>
      <c r="T138" s="161"/>
      <c r="U138" s="161"/>
      <c r="V138" s="159"/>
      <c r="W138" s="159"/>
      <c r="X138" s="159"/>
      <c r="Y138" s="159"/>
      <c r="Z138" s="159"/>
      <c r="AA138" s="159"/>
      <c r="AB138" s="159"/>
      <c r="AU138" s="256"/>
      <c r="AV138" s="256"/>
      <c r="AW138" s="256"/>
      <c r="AX138" s="256"/>
      <c r="AY138" s="256"/>
      <c r="AZ138" s="256"/>
      <c r="BA138" s="256"/>
      <c r="BB138" s="256"/>
      <c r="BC138" s="256"/>
      <c r="BD138" s="256"/>
      <c r="BE138" s="256"/>
      <c r="BF138" s="256"/>
      <c r="BG138" s="256"/>
      <c r="BH138" s="256"/>
      <c r="BI138" s="256"/>
      <c r="BJ138" s="256"/>
      <c r="BK138" s="256"/>
      <c r="BL138" s="256"/>
      <c r="BM138" s="256"/>
      <c r="BN138" s="256"/>
    </row>
    <row r="139" spans="1:66" ht="19.95" customHeight="1" x14ac:dyDescent="0.25">
      <c r="A139" s="159"/>
      <c r="B139" s="159"/>
      <c r="C139" s="159"/>
      <c r="D139" s="159"/>
      <c r="E139" s="159"/>
      <c r="F139" s="159"/>
      <c r="G139" s="159"/>
      <c r="H139" s="159"/>
      <c r="I139" s="159"/>
      <c r="J139" s="159"/>
      <c r="K139" s="159"/>
      <c r="L139" s="159"/>
      <c r="M139" s="160"/>
      <c r="N139" s="161"/>
      <c r="O139" s="161"/>
      <c r="P139" s="161"/>
      <c r="Q139" s="161"/>
      <c r="R139" s="161"/>
      <c r="S139" s="161"/>
      <c r="T139" s="161"/>
      <c r="U139" s="161"/>
      <c r="V139" s="159"/>
      <c r="W139" s="159"/>
      <c r="X139" s="159"/>
      <c r="Y139" s="159"/>
      <c r="Z139" s="159"/>
      <c r="AA139" s="159"/>
      <c r="AB139" s="159"/>
      <c r="AC139" s="257"/>
      <c r="AU139" s="257"/>
      <c r="AV139" s="257"/>
      <c r="AW139" s="257"/>
      <c r="AX139" s="257"/>
      <c r="AY139" s="257"/>
      <c r="AZ139" s="257"/>
      <c r="BA139" s="257"/>
      <c r="BB139" s="257"/>
      <c r="BC139" s="257"/>
      <c r="BD139" s="257"/>
      <c r="BE139" s="257"/>
      <c r="BF139" s="257"/>
      <c r="BG139" s="256"/>
      <c r="BH139" s="256"/>
      <c r="BI139" s="256"/>
      <c r="BJ139" s="256"/>
      <c r="BK139" s="256"/>
      <c r="BL139" s="256"/>
      <c r="BM139" s="256"/>
      <c r="BN139" s="256"/>
    </row>
    <row r="140" spans="1:66" ht="19.95" customHeight="1" x14ac:dyDescent="0.25">
      <c r="A140" s="159"/>
      <c r="B140" s="159"/>
      <c r="C140" s="159"/>
      <c r="D140" s="159"/>
      <c r="E140" s="159"/>
      <c r="F140" s="159"/>
      <c r="G140" s="159"/>
      <c r="H140" s="159"/>
      <c r="I140" s="159"/>
      <c r="J140" s="159"/>
      <c r="K140" s="159"/>
      <c r="L140" s="159"/>
      <c r="M140" s="160"/>
      <c r="N140" s="161"/>
      <c r="O140" s="161"/>
      <c r="P140" s="161"/>
      <c r="Q140" s="161"/>
      <c r="R140" s="161"/>
      <c r="S140" s="161"/>
      <c r="T140" s="161"/>
      <c r="U140" s="161"/>
      <c r="V140" s="159"/>
      <c r="W140" s="159"/>
      <c r="X140" s="159"/>
      <c r="Y140" s="159"/>
      <c r="Z140" s="159"/>
      <c r="AA140" s="159"/>
      <c r="AB140" s="159"/>
      <c r="AC140" s="257"/>
      <c r="AU140" s="257"/>
      <c r="AV140" s="257"/>
      <c r="AW140" s="257"/>
      <c r="AX140" s="257"/>
      <c r="AY140" s="257"/>
      <c r="AZ140" s="257"/>
      <c r="BA140" s="257"/>
      <c r="BB140" s="257"/>
      <c r="BC140" s="257"/>
      <c r="BD140" s="257"/>
      <c r="BE140" s="257"/>
      <c r="BF140" s="257"/>
    </row>
    <row r="141" spans="1:66" ht="19.95" customHeight="1" x14ac:dyDescent="0.25">
      <c r="A141" s="159"/>
      <c r="B141" s="159"/>
      <c r="C141" s="159"/>
      <c r="D141" s="159"/>
      <c r="E141" s="159"/>
      <c r="F141" s="159"/>
      <c r="G141" s="159"/>
      <c r="H141" s="159"/>
      <c r="I141" s="159"/>
      <c r="J141" s="159"/>
      <c r="K141" s="159"/>
      <c r="L141" s="159"/>
      <c r="M141" s="160"/>
      <c r="N141" s="161"/>
      <c r="O141" s="161"/>
      <c r="P141" s="161"/>
      <c r="Q141" s="161"/>
      <c r="R141" s="161"/>
      <c r="S141" s="161"/>
      <c r="T141" s="161"/>
      <c r="U141" s="161"/>
      <c r="V141" s="159"/>
      <c r="W141" s="159"/>
      <c r="X141" s="159"/>
      <c r="Y141" s="159"/>
      <c r="Z141" s="159"/>
      <c r="AA141" s="159"/>
      <c r="AB141" s="159"/>
      <c r="AC141" s="257"/>
      <c r="AU141" s="257"/>
      <c r="AV141" s="257"/>
      <c r="AW141" s="257"/>
      <c r="AX141" s="257"/>
      <c r="AY141" s="257"/>
      <c r="AZ141" s="257"/>
      <c r="BA141" s="257"/>
      <c r="BB141" s="257"/>
      <c r="BC141" s="257"/>
      <c r="BD141" s="257"/>
      <c r="BE141" s="257"/>
      <c r="BF141" s="257"/>
    </row>
    <row r="142" spans="1:66" ht="19.95" customHeight="1" x14ac:dyDescent="0.25">
      <c r="A142" s="159"/>
      <c r="B142" s="159"/>
      <c r="C142" s="159"/>
      <c r="D142" s="159"/>
      <c r="E142" s="159"/>
      <c r="F142" s="159"/>
      <c r="G142" s="159"/>
      <c r="H142" s="159"/>
      <c r="I142" s="159"/>
      <c r="J142" s="159"/>
      <c r="K142" s="159"/>
      <c r="L142" s="159"/>
      <c r="M142" s="160"/>
      <c r="N142" s="161"/>
      <c r="O142" s="161"/>
      <c r="P142" s="161"/>
      <c r="Q142" s="161"/>
      <c r="R142" s="161"/>
      <c r="S142" s="161"/>
      <c r="T142" s="161"/>
      <c r="U142" s="161"/>
      <c r="V142" s="159"/>
      <c r="W142" s="159"/>
      <c r="X142" s="159"/>
      <c r="Y142" s="159"/>
      <c r="Z142" s="159"/>
      <c r="AA142" s="159"/>
      <c r="AB142" s="159"/>
      <c r="AC142" s="257"/>
      <c r="AU142" s="257"/>
      <c r="AV142" s="257"/>
      <c r="AW142" s="257"/>
      <c r="AX142" s="257"/>
      <c r="AY142" s="257"/>
      <c r="AZ142" s="257"/>
      <c r="BA142" s="257"/>
      <c r="BB142" s="257"/>
      <c r="BC142" s="257"/>
      <c r="BD142" s="257"/>
      <c r="BE142" s="257"/>
      <c r="BF142" s="257"/>
    </row>
    <row r="143" spans="1:66" ht="19.95" customHeight="1" x14ac:dyDescent="0.25">
      <c r="A143" s="159"/>
      <c r="B143" s="159"/>
      <c r="C143" s="159"/>
      <c r="D143" s="159"/>
      <c r="E143" s="159"/>
      <c r="F143" s="159"/>
      <c r="G143" s="159"/>
      <c r="H143" s="159"/>
      <c r="I143" s="159"/>
      <c r="J143" s="159"/>
      <c r="K143" s="159"/>
      <c r="L143" s="159"/>
      <c r="M143" s="160"/>
      <c r="N143" s="161"/>
      <c r="O143" s="161"/>
      <c r="P143" s="161"/>
      <c r="Q143" s="161"/>
      <c r="R143" s="161"/>
      <c r="S143" s="161"/>
      <c r="T143" s="161"/>
      <c r="U143" s="161"/>
      <c r="V143" s="159"/>
      <c r="W143" s="159"/>
      <c r="X143" s="159"/>
      <c r="Y143" s="159"/>
      <c r="Z143" s="159"/>
      <c r="AA143" s="159"/>
      <c r="AB143" s="159"/>
      <c r="AC143" s="257"/>
      <c r="AU143" s="257"/>
      <c r="AV143" s="257"/>
      <c r="AW143" s="257"/>
      <c r="AX143" s="257"/>
      <c r="AY143" s="257"/>
      <c r="AZ143" s="257"/>
      <c r="BA143" s="257"/>
      <c r="BB143" s="257"/>
      <c r="BC143" s="257"/>
      <c r="BD143" s="257"/>
      <c r="BE143" s="257"/>
      <c r="BF143" s="257"/>
    </row>
    <row r="144" spans="1:66" ht="19.95" customHeight="1" x14ac:dyDescent="0.25">
      <c r="A144" s="159"/>
      <c r="B144" s="159"/>
      <c r="C144" s="159"/>
      <c r="D144" s="159"/>
      <c r="E144" s="159"/>
      <c r="F144" s="159"/>
      <c r="G144" s="159"/>
      <c r="H144" s="159"/>
      <c r="I144" s="159"/>
      <c r="J144" s="159"/>
      <c r="K144" s="159"/>
      <c r="L144" s="159"/>
      <c r="M144" s="160"/>
      <c r="N144" s="161"/>
      <c r="O144" s="161"/>
      <c r="P144" s="161"/>
      <c r="Q144" s="161"/>
      <c r="R144" s="161"/>
      <c r="S144" s="161"/>
      <c r="T144" s="161"/>
      <c r="U144" s="161"/>
      <c r="V144" s="159"/>
      <c r="W144" s="159"/>
      <c r="X144" s="159"/>
      <c r="Y144" s="159"/>
      <c r="Z144" s="159"/>
      <c r="AA144" s="159"/>
      <c r="AB144" s="159"/>
      <c r="AC144" s="257"/>
      <c r="AU144" s="257"/>
      <c r="AV144" s="257"/>
      <c r="AW144" s="257"/>
      <c r="AX144" s="257"/>
      <c r="AY144" s="257"/>
      <c r="AZ144" s="257"/>
      <c r="BA144" s="257"/>
      <c r="BB144" s="257"/>
      <c r="BC144" s="257"/>
      <c r="BD144" s="257"/>
      <c r="BE144" s="257"/>
      <c r="BF144" s="257"/>
    </row>
    <row r="145" spans="1:58" ht="19.95" customHeight="1" x14ac:dyDescent="0.25">
      <c r="A145" s="159"/>
      <c r="B145" s="159"/>
      <c r="C145" s="159"/>
      <c r="D145" s="159"/>
      <c r="E145" s="159"/>
      <c r="F145" s="159"/>
      <c r="G145" s="159"/>
      <c r="H145" s="159"/>
      <c r="I145" s="159"/>
      <c r="J145" s="159"/>
      <c r="K145" s="159"/>
      <c r="L145" s="159"/>
      <c r="M145" s="160"/>
      <c r="N145" s="161"/>
      <c r="O145" s="161"/>
      <c r="P145" s="161"/>
      <c r="Q145" s="161"/>
      <c r="R145" s="161"/>
      <c r="S145" s="161"/>
      <c r="T145" s="161"/>
      <c r="U145" s="161"/>
      <c r="V145" s="159"/>
      <c r="W145" s="159"/>
      <c r="X145" s="159"/>
      <c r="Y145" s="159"/>
      <c r="Z145" s="159"/>
      <c r="AA145" s="159"/>
      <c r="AB145" s="159"/>
      <c r="AC145" s="257"/>
      <c r="AU145" s="257"/>
      <c r="AV145" s="257"/>
      <c r="AW145" s="257"/>
      <c r="AX145" s="257"/>
      <c r="AY145" s="257"/>
      <c r="AZ145" s="257"/>
      <c r="BA145" s="257"/>
      <c r="BB145" s="257"/>
      <c r="BC145" s="257"/>
      <c r="BD145" s="257"/>
      <c r="BE145" s="257"/>
      <c r="BF145" s="257"/>
    </row>
    <row r="146" spans="1:58" ht="19.95" customHeight="1" x14ac:dyDescent="0.25">
      <c r="A146" s="159"/>
      <c r="B146" s="159"/>
      <c r="C146" s="159"/>
      <c r="D146" s="159"/>
      <c r="E146" s="159"/>
      <c r="F146" s="159"/>
      <c r="G146" s="159"/>
      <c r="H146" s="159"/>
      <c r="I146" s="159"/>
      <c r="J146" s="159"/>
      <c r="K146" s="159"/>
      <c r="L146" s="159"/>
      <c r="M146" s="160"/>
      <c r="N146" s="161"/>
      <c r="O146" s="161"/>
      <c r="P146" s="161"/>
      <c r="Q146" s="161"/>
      <c r="R146" s="161"/>
      <c r="S146" s="161"/>
      <c r="T146" s="161"/>
      <c r="U146" s="161"/>
      <c r="V146" s="159"/>
      <c r="W146" s="159"/>
      <c r="X146" s="159"/>
      <c r="Y146" s="159"/>
      <c r="Z146" s="159"/>
      <c r="AA146" s="159"/>
      <c r="AB146" s="159"/>
      <c r="AC146" s="257"/>
      <c r="AU146" s="257"/>
      <c r="AV146" s="257"/>
      <c r="AW146" s="257"/>
      <c r="AX146" s="257"/>
      <c r="AY146" s="257"/>
      <c r="AZ146" s="257"/>
      <c r="BA146" s="257"/>
      <c r="BB146" s="257"/>
      <c r="BC146" s="257"/>
      <c r="BD146" s="257"/>
      <c r="BE146" s="257"/>
      <c r="BF146" s="257"/>
    </row>
    <row r="147" spans="1:58" ht="19.95" customHeight="1" x14ac:dyDescent="0.25">
      <c r="A147" s="159"/>
      <c r="B147" s="159"/>
      <c r="C147" s="159"/>
      <c r="D147" s="159"/>
      <c r="E147" s="159"/>
      <c r="F147" s="159"/>
      <c r="G147" s="159"/>
      <c r="H147" s="159"/>
      <c r="I147" s="159"/>
      <c r="J147" s="159"/>
      <c r="K147" s="159"/>
      <c r="L147" s="159"/>
      <c r="M147" s="160"/>
      <c r="N147" s="161"/>
      <c r="O147" s="161"/>
      <c r="P147" s="161"/>
      <c r="Q147" s="161"/>
      <c r="R147" s="161"/>
      <c r="S147" s="161"/>
      <c r="T147" s="161"/>
      <c r="U147" s="161"/>
      <c r="V147" s="159"/>
      <c r="W147" s="159"/>
      <c r="X147" s="159"/>
      <c r="Y147" s="159"/>
      <c r="Z147" s="159"/>
      <c r="AA147" s="159"/>
      <c r="AB147" s="159"/>
      <c r="AC147" s="257"/>
      <c r="AU147" s="257"/>
      <c r="AV147" s="257"/>
      <c r="AW147" s="257"/>
      <c r="AX147" s="257"/>
      <c r="AY147" s="257"/>
      <c r="AZ147" s="257"/>
      <c r="BA147" s="257"/>
      <c r="BB147" s="257"/>
      <c r="BC147" s="257"/>
      <c r="BD147" s="257"/>
      <c r="BE147" s="257"/>
      <c r="BF147" s="257"/>
    </row>
    <row r="148" spans="1:58" ht="19.95" customHeight="1" x14ac:dyDescent="0.25">
      <c r="A148" s="159"/>
      <c r="B148" s="159"/>
      <c r="C148" s="159"/>
      <c r="D148" s="159"/>
      <c r="E148" s="159"/>
      <c r="F148" s="159"/>
      <c r="G148" s="159"/>
      <c r="H148" s="159"/>
      <c r="I148" s="159"/>
      <c r="J148" s="159"/>
      <c r="K148" s="159"/>
      <c r="L148" s="159"/>
      <c r="M148" s="160"/>
      <c r="N148" s="161"/>
      <c r="O148" s="161"/>
      <c r="P148" s="161"/>
      <c r="Q148" s="161"/>
      <c r="R148" s="161"/>
      <c r="S148" s="161"/>
      <c r="T148" s="161"/>
      <c r="U148" s="161"/>
      <c r="V148" s="159"/>
      <c r="W148" s="159"/>
      <c r="X148" s="159"/>
      <c r="Y148" s="159"/>
      <c r="Z148" s="159"/>
      <c r="AA148" s="159"/>
      <c r="AB148" s="159"/>
      <c r="AC148" s="257"/>
      <c r="AU148" s="257"/>
      <c r="AV148" s="257"/>
      <c r="AW148" s="257"/>
      <c r="AX148" s="257"/>
      <c r="AY148" s="257"/>
      <c r="AZ148" s="257"/>
      <c r="BA148" s="257"/>
      <c r="BB148" s="257"/>
      <c r="BC148" s="257"/>
      <c r="BD148" s="257"/>
      <c r="BE148" s="257"/>
      <c r="BF148" s="257"/>
    </row>
    <row r="149" spans="1:58" ht="19.95" customHeight="1" x14ac:dyDescent="0.25">
      <c r="A149" s="159"/>
      <c r="B149" s="159"/>
      <c r="C149" s="159"/>
      <c r="D149" s="159"/>
      <c r="E149" s="159"/>
      <c r="F149" s="159"/>
      <c r="G149" s="159"/>
      <c r="H149" s="159"/>
      <c r="I149" s="159"/>
      <c r="J149" s="159"/>
      <c r="K149" s="159"/>
      <c r="L149" s="159"/>
      <c r="M149" s="160"/>
      <c r="N149" s="161"/>
      <c r="O149" s="161"/>
      <c r="P149" s="161"/>
      <c r="Q149" s="161"/>
      <c r="R149" s="161"/>
      <c r="S149" s="161"/>
      <c r="T149" s="161"/>
      <c r="U149" s="161"/>
      <c r="V149" s="159"/>
      <c r="W149" s="159"/>
      <c r="X149" s="159"/>
      <c r="Y149" s="159"/>
      <c r="Z149" s="159"/>
      <c r="AA149" s="159"/>
      <c r="AB149" s="159"/>
      <c r="AC149" s="257"/>
      <c r="AU149" s="257"/>
      <c r="AV149" s="257"/>
      <c r="AW149" s="257"/>
      <c r="AX149" s="257"/>
      <c r="AY149" s="257"/>
      <c r="AZ149" s="257"/>
      <c r="BA149" s="257"/>
      <c r="BB149" s="257"/>
      <c r="BC149" s="257"/>
      <c r="BD149" s="257"/>
      <c r="BE149" s="257"/>
      <c r="BF149" s="257"/>
    </row>
    <row r="150" spans="1:58" ht="19.95" customHeight="1" x14ac:dyDescent="0.25">
      <c r="A150" s="159"/>
      <c r="B150" s="159"/>
      <c r="C150" s="159"/>
      <c r="D150" s="159"/>
      <c r="E150" s="159"/>
      <c r="F150" s="159"/>
      <c r="G150" s="159"/>
      <c r="H150" s="159"/>
      <c r="I150" s="159"/>
      <c r="J150" s="159"/>
      <c r="K150" s="159"/>
      <c r="L150" s="159"/>
      <c r="M150" s="160"/>
      <c r="N150" s="161"/>
      <c r="O150" s="161"/>
      <c r="P150" s="161"/>
      <c r="Q150" s="161"/>
      <c r="R150" s="161"/>
      <c r="S150" s="161"/>
      <c r="T150" s="161"/>
      <c r="U150" s="161"/>
      <c r="V150" s="159"/>
      <c r="W150" s="159"/>
      <c r="X150" s="159"/>
      <c r="Y150" s="159"/>
      <c r="Z150" s="159"/>
      <c r="AA150" s="159"/>
      <c r="AB150" s="159"/>
      <c r="AC150" s="257"/>
      <c r="AU150" s="257"/>
      <c r="AV150" s="257"/>
      <c r="AW150" s="257"/>
      <c r="AX150" s="257"/>
      <c r="AY150" s="257"/>
      <c r="AZ150" s="257"/>
      <c r="BA150" s="257"/>
      <c r="BB150" s="257"/>
      <c r="BC150" s="257"/>
      <c r="BD150" s="257"/>
      <c r="BE150" s="257"/>
      <c r="BF150" s="257"/>
    </row>
    <row r="151" spans="1:58" ht="19.95" customHeight="1" x14ac:dyDescent="0.25">
      <c r="A151" s="159"/>
      <c r="B151" s="159"/>
      <c r="C151" s="159"/>
      <c r="D151" s="159"/>
      <c r="E151" s="159"/>
      <c r="F151" s="159"/>
      <c r="G151" s="159"/>
      <c r="H151" s="159"/>
      <c r="I151" s="159"/>
      <c r="J151" s="159"/>
      <c r="K151" s="159"/>
      <c r="L151" s="159"/>
      <c r="M151" s="160"/>
      <c r="N151" s="161"/>
      <c r="O151" s="161"/>
      <c r="P151" s="161"/>
      <c r="Q151" s="161"/>
      <c r="R151" s="161"/>
      <c r="S151" s="161"/>
      <c r="T151" s="161"/>
      <c r="U151" s="161"/>
      <c r="V151" s="159"/>
      <c r="W151" s="159"/>
      <c r="X151" s="159"/>
      <c r="Y151" s="159"/>
      <c r="Z151" s="159"/>
      <c r="AA151" s="159"/>
      <c r="AB151" s="159"/>
      <c r="AC151" s="257"/>
      <c r="AU151" s="257"/>
      <c r="AV151" s="257"/>
      <c r="AW151" s="257"/>
      <c r="AX151" s="257"/>
      <c r="AY151" s="257"/>
      <c r="AZ151" s="257"/>
      <c r="BA151" s="257"/>
      <c r="BB151" s="257"/>
      <c r="BC151" s="257"/>
      <c r="BD151" s="257"/>
      <c r="BE151" s="257"/>
      <c r="BF151" s="257"/>
    </row>
    <row r="152" spans="1:58" ht="19.95" customHeight="1" x14ac:dyDescent="0.25">
      <c r="A152" s="159"/>
      <c r="B152" s="159"/>
      <c r="C152" s="159"/>
      <c r="D152" s="159"/>
      <c r="E152" s="159"/>
      <c r="F152" s="159"/>
      <c r="G152" s="159"/>
      <c r="H152" s="159"/>
      <c r="I152" s="159"/>
      <c r="J152" s="159"/>
      <c r="K152" s="159"/>
      <c r="L152" s="159"/>
      <c r="M152" s="160"/>
      <c r="N152" s="161"/>
      <c r="O152" s="161"/>
      <c r="P152" s="161"/>
      <c r="Q152" s="161"/>
      <c r="R152" s="161"/>
      <c r="S152" s="161"/>
      <c r="T152" s="161"/>
      <c r="U152" s="161"/>
      <c r="V152" s="159"/>
      <c r="W152" s="159"/>
      <c r="X152" s="159"/>
      <c r="Y152" s="159"/>
      <c r="Z152" s="159"/>
      <c r="AA152" s="159"/>
      <c r="AB152" s="159"/>
      <c r="AC152" s="257"/>
      <c r="AU152" s="257"/>
      <c r="AV152" s="257"/>
      <c r="AW152" s="257"/>
      <c r="AX152" s="257"/>
      <c r="AY152" s="257"/>
      <c r="AZ152" s="257"/>
      <c r="BA152" s="257"/>
      <c r="BB152" s="257"/>
      <c r="BC152" s="257"/>
      <c r="BD152" s="257"/>
      <c r="BE152" s="257"/>
      <c r="BF152" s="257"/>
    </row>
    <row r="153" spans="1:58" ht="19.95" customHeight="1" x14ac:dyDescent="0.25">
      <c r="A153" s="159"/>
      <c r="B153" s="159"/>
      <c r="C153" s="159"/>
      <c r="D153" s="159"/>
      <c r="E153" s="159"/>
      <c r="F153" s="159"/>
      <c r="G153" s="159"/>
      <c r="H153" s="159"/>
      <c r="I153" s="159"/>
      <c r="J153" s="159"/>
      <c r="K153" s="159"/>
      <c r="L153" s="159"/>
      <c r="M153" s="160"/>
      <c r="N153" s="161"/>
      <c r="O153" s="161"/>
      <c r="P153" s="161"/>
      <c r="Q153" s="161"/>
      <c r="R153" s="161"/>
      <c r="S153" s="161"/>
      <c r="T153" s="161"/>
      <c r="U153" s="161"/>
      <c r="V153" s="159"/>
      <c r="W153" s="159"/>
      <c r="X153" s="159"/>
      <c r="Y153" s="159"/>
      <c r="Z153" s="159"/>
      <c r="AA153" s="159"/>
      <c r="AB153" s="159"/>
      <c r="AC153" s="257"/>
      <c r="AU153" s="257"/>
      <c r="AV153" s="257"/>
      <c r="AW153" s="257"/>
      <c r="AX153" s="257"/>
      <c r="AY153" s="257"/>
      <c r="AZ153" s="257"/>
      <c r="BA153" s="257"/>
      <c r="BB153" s="257"/>
      <c r="BC153" s="257"/>
      <c r="BD153" s="257"/>
      <c r="BE153" s="257"/>
      <c r="BF153" s="257"/>
    </row>
    <row r="154" spans="1:58" ht="19.95" customHeight="1" x14ac:dyDescent="0.25">
      <c r="A154" s="159"/>
      <c r="B154" s="159"/>
      <c r="C154" s="159"/>
      <c r="D154" s="159"/>
      <c r="E154" s="159"/>
      <c r="F154" s="159"/>
      <c r="G154" s="159"/>
      <c r="H154" s="159"/>
      <c r="I154" s="159"/>
      <c r="J154" s="159"/>
      <c r="K154" s="159"/>
      <c r="L154" s="159"/>
      <c r="M154" s="160"/>
      <c r="N154" s="161"/>
      <c r="O154" s="161"/>
      <c r="P154" s="161"/>
      <c r="Q154" s="161"/>
      <c r="R154" s="161"/>
      <c r="S154" s="161"/>
      <c r="T154" s="161"/>
      <c r="U154" s="161"/>
      <c r="V154" s="159"/>
      <c r="W154" s="159"/>
      <c r="X154" s="159"/>
      <c r="Y154" s="159"/>
      <c r="Z154" s="159"/>
      <c r="AA154" s="159"/>
      <c r="AB154" s="159"/>
      <c r="AC154" s="257"/>
      <c r="AU154" s="257"/>
      <c r="AV154" s="257"/>
      <c r="AW154" s="257"/>
      <c r="AX154" s="257"/>
      <c r="AY154" s="257"/>
      <c r="AZ154" s="257"/>
      <c r="BA154" s="257"/>
      <c r="BB154" s="257"/>
      <c r="BC154" s="257"/>
      <c r="BD154" s="257"/>
      <c r="BE154" s="257"/>
      <c r="BF154" s="257"/>
    </row>
    <row r="155" spans="1:58" ht="19.95" customHeight="1" x14ac:dyDescent="0.25">
      <c r="A155" s="159"/>
      <c r="B155" s="159"/>
      <c r="C155" s="159"/>
      <c r="D155" s="159"/>
      <c r="E155" s="159"/>
      <c r="F155" s="159"/>
      <c r="G155" s="159"/>
      <c r="H155" s="159"/>
      <c r="I155" s="159"/>
      <c r="J155" s="159"/>
      <c r="K155" s="159"/>
      <c r="L155" s="159"/>
      <c r="M155" s="160"/>
      <c r="N155" s="161"/>
      <c r="O155" s="161"/>
      <c r="P155" s="161"/>
      <c r="Q155" s="161"/>
      <c r="R155" s="161"/>
      <c r="S155" s="161"/>
      <c r="T155" s="161"/>
      <c r="U155" s="161"/>
      <c r="V155" s="159"/>
      <c r="W155" s="159"/>
      <c r="X155" s="159"/>
      <c r="Y155" s="159"/>
      <c r="Z155" s="159"/>
      <c r="AA155" s="159"/>
      <c r="AB155" s="159"/>
      <c r="AC155" s="257"/>
      <c r="AU155" s="257"/>
      <c r="AV155" s="257"/>
      <c r="AW155" s="257"/>
      <c r="AX155" s="257"/>
      <c r="AY155" s="257"/>
      <c r="AZ155" s="257"/>
      <c r="BA155" s="257"/>
      <c r="BB155" s="257"/>
      <c r="BC155" s="257"/>
      <c r="BD155" s="257"/>
      <c r="BE155" s="257"/>
      <c r="BF155" s="257"/>
    </row>
    <row r="156" spans="1:58" ht="19.95" customHeight="1" x14ac:dyDescent="0.25">
      <c r="A156" s="159"/>
      <c r="B156" s="159"/>
      <c r="C156" s="159"/>
      <c r="D156" s="159"/>
      <c r="E156" s="159"/>
      <c r="F156" s="159"/>
      <c r="G156" s="159"/>
      <c r="H156" s="159"/>
      <c r="I156" s="159"/>
      <c r="J156" s="159"/>
      <c r="K156" s="159"/>
      <c r="L156" s="159"/>
      <c r="M156" s="160"/>
      <c r="N156" s="161"/>
      <c r="O156" s="161"/>
      <c r="P156" s="161"/>
      <c r="Q156" s="161"/>
      <c r="R156" s="161"/>
      <c r="S156" s="161"/>
      <c r="T156" s="161"/>
      <c r="U156" s="161"/>
      <c r="V156" s="159"/>
      <c r="W156" s="159"/>
      <c r="X156" s="159"/>
      <c r="Y156" s="159"/>
      <c r="Z156" s="159"/>
      <c r="AA156" s="159"/>
      <c r="AB156" s="159"/>
      <c r="AC156" s="257"/>
      <c r="AU156" s="257"/>
      <c r="AV156" s="257"/>
      <c r="AW156" s="257"/>
      <c r="AX156" s="257"/>
      <c r="AY156" s="257"/>
      <c r="AZ156" s="257"/>
      <c r="BA156" s="257"/>
      <c r="BB156" s="257"/>
      <c r="BC156" s="257"/>
      <c r="BD156" s="257"/>
      <c r="BE156" s="257"/>
      <c r="BF156" s="257"/>
    </row>
    <row r="157" spans="1:58" ht="19.95" customHeight="1" x14ac:dyDescent="0.25">
      <c r="A157" s="159"/>
      <c r="B157" s="159"/>
      <c r="C157" s="159"/>
      <c r="D157" s="159"/>
      <c r="E157" s="159"/>
      <c r="F157" s="159"/>
      <c r="G157" s="159"/>
      <c r="H157" s="159"/>
      <c r="I157" s="159"/>
      <c r="J157" s="159"/>
      <c r="K157" s="159"/>
      <c r="L157" s="159"/>
      <c r="M157" s="160"/>
      <c r="N157" s="161"/>
      <c r="O157" s="161"/>
      <c r="P157" s="161"/>
      <c r="Q157" s="161"/>
      <c r="R157" s="161"/>
      <c r="S157" s="161"/>
      <c r="T157" s="161"/>
      <c r="U157" s="161"/>
      <c r="V157" s="159"/>
      <c r="W157" s="159"/>
      <c r="X157" s="159"/>
      <c r="Y157" s="159"/>
      <c r="Z157" s="159"/>
      <c r="AA157" s="159"/>
      <c r="AB157" s="159"/>
      <c r="AC157" s="257"/>
      <c r="AU157" s="257"/>
      <c r="AV157" s="257"/>
      <c r="AW157" s="257"/>
      <c r="AX157" s="257"/>
      <c r="AY157" s="257"/>
      <c r="AZ157" s="257"/>
      <c r="BA157" s="257"/>
      <c r="BB157" s="257"/>
      <c r="BC157" s="257"/>
      <c r="BD157" s="257"/>
      <c r="BE157" s="257"/>
      <c r="BF157" s="257"/>
    </row>
    <row r="158" spans="1:58" ht="19.95" customHeight="1" x14ac:dyDescent="0.25">
      <c r="A158" s="159"/>
      <c r="B158" s="159"/>
      <c r="C158" s="159"/>
      <c r="D158" s="159"/>
      <c r="E158" s="159"/>
      <c r="F158" s="159"/>
      <c r="G158" s="159"/>
      <c r="H158" s="159"/>
      <c r="I158" s="159"/>
      <c r="J158" s="159"/>
      <c r="K158" s="159"/>
      <c r="L158" s="159"/>
      <c r="M158" s="160"/>
      <c r="N158" s="161"/>
      <c r="O158" s="161"/>
      <c r="P158" s="161"/>
      <c r="Q158" s="161"/>
      <c r="R158" s="161"/>
      <c r="S158" s="161"/>
      <c r="T158" s="161"/>
      <c r="U158" s="161"/>
      <c r="V158" s="159"/>
      <c r="W158" s="159"/>
      <c r="X158" s="159"/>
      <c r="Y158" s="159"/>
      <c r="Z158" s="159"/>
      <c r="AA158" s="159"/>
      <c r="AB158" s="159"/>
      <c r="AC158" s="257"/>
      <c r="AU158" s="257"/>
      <c r="AV158" s="257"/>
      <c r="AW158" s="257"/>
      <c r="AX158" s="257"/>
      <c r="AY158" s="257"/>
      <c r="AZ158" s="257"/>
      <c r="BA158" s="257"/>
      <c r="BB158" s="257"/>
      <c r="BC158" s="257"/>
      <c r="BD158" s="257"/>
      <c r="BE158" s="257"/>
      <c r="BF158" s="257"/>
    </row>
    <row r="159" spans="1:58" ht="19.95" customHeight="1" x14ac:dyDescent="0.25">
      <c r="A159" s="159"/>
      <c r="B159" s="159"/>
      <c r="C159" s="159"/>
      <c r="D159" s="159"/>
      <c r="E159" s="159"/>
      <c r="F159" s="159"/>
      <c r="G159" s="159"/>
      <c r="H159" s="159"/>
      <c r="I159" s="159"/>
      <c r="J159" s="159"/>
      <c r="K159" s="159"/>
      <c r="L159" s="159"/>
      <c r="M159" s="160"/>
      <c r="N159" s="161"/>
      <c r="O159" s="161"/>
      <c r="P159" s="161"/>
      <c r="Q159" s="161"/>
      <c r="R159" s="161"/>
      <c r="S159" s="161"/>
      <c r="T159" s="161"/>
      <c r="U159" s="161"/>
      <c r="V159" s="159"/>
      <c r="W159" s="159"/>
      <c r="X159" s="159"/>
      <c r="Y159" s="159"/>
      <c r="Z159" s="159"/>
      <c r="AA159" s="159"/>
      <c r="AB159" s="159"/>
      <c r="AC159" s="257"/>
      <c r="AU159" s="257"/>
      <c r="AV159" s="257"/>
      <c r="AW159" s="257"/>
      <c r="AX159" s="257"/>
      <c r="AY159" s="257"/>
      <c r="AZ159" s="257"/>
      <c r="BA159" s="257"/>
      <c r="BB159" s="257"/>
      <c r="BC159" s="257"/>
      <c r="BD159" s="257"/>
      <c r="BE159" s="257"/>
      <c r="BF159" s="257"/>
    </row>
    <row r="160" spans="1:58" ht="19.95" customHeight="1" x14ac:dyDescent="0.25">
      <c r="A160" s="159"/>
      <c r="B160" s="159"/>
      <c r="C160" s="159"/>
      <c r="D160" s="159"/>
      <c r="E160" s="159"/>
      <c r="F160" s="159"/>
      <c r="G160" s="159"/>
      <c r="H160" s="159"/>
      <c r="I160" s="159"/>
      <c r="J160" s="159"/>
      <c r="K160" s="159"/>
      <c r="L160" s="159"/>
      <c r="M160" s="160"/>
      <c r="N160" s="161"/>
      <c r="O160" s="161"/>
      <c r="P160" s="161"/>
      <c r="Q160" s="161"/>
      <c r="R160" s="161"/>
      <c r="S160" s="161"/>
      <c r="T160" s="161"/>
      <c r="U160" s="161"/>
      <c r="V160" s="159"/>
      <c r="W160" s="159"/>
      <c r="X160" s="159"/>
      <c r="Y160" s="159"/>
      <c r="Z160" s="159"/>
      <c r="AA160" s="159"/>
      <c r="AB160" s="159"/>
      <c r="AC160" s="257"/>
      <c r="AU160" s="257"/>
      <c r="AV160" s="257"/>
      <c r="AW160" s="257"/>
      <c r="AX160" s="257"/>
      <c r="AY160" s="257"/>
      <c r="AZ160" s="257"/>
      <c r="BA160" s="257"/>
      <c r="BB160" s="257"/>
      <c r="BC160" s="257"/>
      <c r="BD160" s="257"/>
      <c r="BE160" s="257"/>
      <c r="BF160" s="257"/>
    </row>
    <row r="161" spans="1:58" ht="19.95" customHeight="1" x14ac:dyDescent="0.25">
      <c r="A161" s="159"/>
      <c r="B161" s="159"/>
      <c r="C161" s="159"/>
      <c r="D161" s="159"/>
      <c r="E161" s="159"/>
      <c r="F161" s="159"/>
      <c r="G161" s="159"/>
      <c r="H161" s="159"/>
      <c r="I161" s="159"/>
      <c r="J161" s="159"/>
      <c r="K161" s="159"/>
      <c r="L161" s="159"/>
      <c r="M161" s="160"/>
      <c r="N161" s="161"/>
      <c r="O161" s="161"/>
      <c r="P161" s="161"/>
      <c r="Q161" s="161"/>
      <c r="R161" s="161"/>
      <c r="S161" s="161"/>
      <c r="T161" s="161"/>
      <c r="U161" s="161"/>
      <c r="V161" s="159"/>
      <c r="W161" s="159"/>
      <c r="X161" s="159"/>
      <c r="Y161" s="159"/>
      <c r="Z161" s="159"/>
      <c r="AA161" s="159"/>
      <c r="AB161" s="159"/>
      <c r="AC161" s="257"/>
      <c r="AU161" s="257"/>
      <c r="AV161" s="257"/>
      <c r="AW161" s="257"/>
      <c r="AX161" s="257"/>
      <c r="AY161" s="257"/>
      <c r="AZ161" s="257"/>
      <c r="BA161" s="257"/>
      <c r="BB161" s="257"/>
      <c r="BC161" s="257"/>
      <c r="BD161" s="257"/>
      <c r="BE161" s="257"/>
      <c r="BF161" s="257"/>
    </row>
    <row r="162" spans="1:58" ht="19.95" customHeight="1" x14ac:dyDescent="0.25">
      <c r="A162" s="159"/>
      <c r="B162" s="159"/>
      <c r="C162" s="159"/>
      <c r="D162" s="159"/>
      <c r="E162" s="159"/>
      <c r="F162" s="159"/>
      <c r="G162" s="159"/>
      <c r="H162" s="159"/>
      <c r="I162" s="159"/>
      <c r="J162" s="159"/>
      <c r="K162" s="159"/>
      <c r="L162" s="159"/>
      <c r="M162" s="160"/>
      <c r="N162" s="161"/>
      <c r="O162" s="161"/>
      <c r="P162" s="161"/>
      <c r="Q162" s="161"/>
      <c r="R162" s="161"/>
      <c r="S162" s="161"/>
      <c r="T162" s="161"/>
      <c r="U162" s="161"/>
      <c r="V162" s="159"/>
      <c r="W162" s="159"/>
      <c r="X162" s="159"/>
      <c r="Y162" s="159"/>
      <c r="Z162" s="159"/>
      <c r="AA162" s="159"/>
      <c r="AB162" s="159"/>
      <c r="AC162" s="257"/>
      <c r="AU162" s="257"/>
      <c r="AV162" s="257"/>
      <c r="AW162" s="257"/>
      <c r="AX162" s="257"/>
      <c r="AY162" s="257"/>
      <c r="AZ162" s="257"/>
      <c r="BA162" s="257"/>
      <c r="BB162" s="257"/>
      <c r="BC162" s="257"/>
      <c r="BD162" s="257"/>
      <c r="BE162" s="257"/>
      <c r="BF162" s="257"/>
    </row>
    <row r="163" spans="1:58" ht="19.95" customHeight="1" x14ac:dyDescent="0.25">
      <c r="A163" s="159"/>
      <c r="B163" s="159"/>
      <c r="C163" s="159"/>
      <c r="D163" s="159"/>
      <c r="E163" s="159"/>
      <c r="F163" s="159"/>
      <c r="G163" s="159"/>
      <c r="H163" s="159"/>
      <c r="I163" s="159"/>
      <c r="J163" s="159"/>
      <c r="K163" s="159"/>
      <c r="L163" s="159"/>
      <c r="M163" s="160"/>
      <c r="N163" s="161"/>
      <c r="O163" s="161"/>
      <c r="P163" s="161"/>
      <c r="Q163" s="161"/>
      <c r="R163" s="161"/>
      <c r="S163" s="161"/>
      <c r="T163" s="161"/>
      <c r="U163" s="161"/>
      <c r="V163" s="159"/>
      <c r="W163" s="159"/>
      <c r="X163" s="159"/>
      <c r="Y163" s="159"/>
      <c r="Z163" s="159"/>
      <c r="AA163" s="159"/>
      <c r="AB163" s="159"/>
      <c r="AC163" s="257"/>
      <c r="AU163" s="257"/>
      <c r="AV163" s="257"/>
      <c r="AW163" s="257"/>
      <c r="AX163" s="257"/>
      <c r="AY163" s="257"/>
      <c r="AZ163" s="257"/>
      <c r="BA163" s="257"/>
      <c r="BB163" s="257"/>
      <c r="BC163" s="257"/>
      <c r="BD163" s="257"/>
      <c r="BE163" s="257"/>
      <c r="BF163" s="257"/>
    </row>
    <row r="164" spans="1:58" ht="19.95" customHeight="1" x14ac:dyDescent="0.25">
      <c r="A164" s="159"/>
      <c r="B164" s="159"/>
      <c r="C164" s="159"/>
      <c r="D164" s="159"/>
      <c r="E164" s="159"/>
      <c r="F164" s="159"/>
      <c r="G164" s="159"/>
      <c r="H164" s="159"/>
      <c r="I164" s="159"/>
      <c r="J164" s="159"/>
      <c r="K164" s="159"/>
      <c r="L164" s="159"/>
      <c r="M164" s="160"/>
      <c r="N164" s="161"/>
      <c r="O164" s="161"/>
      <c r="P164" s="161"/>
      <c r="Q164" s="161"/>
      <c r="R164" s="161"/>
      <c r="S164" s="161"/>
      <c r="T164" s="161"/>
      <c r="U164" s="161"/>
      <c r="V164" s="159"/>
      <c r="W164" s="159"/>
      <c r="X164" s="159"/>
      <c r="Y164" s="159"/>
      <c r="Z164" s="159"/>
      <c r="AA164" s="159"/>
      <c r="AB164" s="159"/>
      <c r="AC164" s="258"/>
      <c r="AU164" s="257"/>
      <c r="AV164" s="257"/>
      <c r="AW164" s="257"/>
      <c r="AX164" s="257"/>
      <c r="AY164" s="257"/>
      <c r="AZ164" s="257"/>
      <c r="BA164" s="257"/>
      <c r="BB164" s="257"/>
      <c r="BC164" s="257"/>
      <c r="BD164" s="257"/>
      <c r="BE164" s="257"/>
      <c r="BF164" s="257"/>
    </row>
    <row r="165" spans="1:58" s="229" customFormat="1" ht="19.95" customHeight="1" x14ac:dyDescent="0.25">
      <c r="A165" s="159"/>
      <c r="B165" s="159"/>
      <c r="C165" s="159"/>
      <c r="D165" s="159"/>
      <c r="E165" s="159"/>
      <c r="F165" s="159"/>
      <c r="G165" s="159"/>
      <c r="H165" s="159"/>
      <c r="I165" s="159"/>
      <c r="J165" s="159"/>
      <c r="K165" s="159"/>
      <c r="L165" s="159"/>
      <c r="M165" s="160"/>
      <c r="N165" s="161"/>
      <c r="O165" s="161"/>
      <c r="P165" s="161"/>
      <c r="Q165" s="161"/>
      <c r="R165" s="161"/>
      <c r="S165" s="161"/>
      <c r="T165" s="161"/>
      <c r="U165" s="161"/>
      <c r="V165" s="159"/>
      <c r="W165" s="159"/>
      <c r="X165" s="159"/>
      <c r="Y165" s="159"/>
      <c r="Z165" s="159"/>
      <c r="AA165" s="159"/>
      <c r="AB165" s="159"/>
      <c r="AC165" s="247"/>
      <c r="AD165" s="159"/>
      <c r="AE165" s="159"/>
      <c r="AF165" s="159"/>
      <c r="AG165" s="159"/>
      <c r="AH165" s="159"/>
      <c r="AI165" s="159"/>
      <c r="AJ165" s="159"/>
      <c r="AK165" s="159"/>
      <c r="AL165" s="159"/>
      <c r="AM165" s="159"/>
      <c r="AN165" s="159"/>
      <c r="AO165" s="159"/>
      <c r="AP165" s="159"/>
      <c r="AQ165" s="159"/>
      <c r="AR165" s="159"/>
      <c r="AS165" s="159"/>
      <c r="AT165" s="159"/>
      <c r="AU165" s="247"/>
      <c r="AV165" s="247"/>
      <c r="AW165" s="247"/>
      <c r="AX165" s="247"/>
      <c r="AY165" s="247"/>
      <c r="AZ165" s="247"/>
      <c r="BA165" s="247"/>
      <c r="BB165" s="247"/>
      <c r="BC165" s="247"/>
      <c r="BD165" s="247"/>
      <c r="BE165" s="247"/>
      <c r="BF165" s="247"/>
    </row>
    <row r="166" spans="1:58" ht="19.95" customHeight="1" x14ac:dyDescent="0.25">
      <c r="A166" s="159"/>
      <c r="B166" s="159"/>
      <c r="C166" s="159"/>
      <c r="D166" s="159"/>
      <c r="E166" s="159"/>
      <c r="F166" s="159"/>
      <c r="G166" s="159"/>
      <c r="H166" s="159"/>
      <c r="I166" s="159"/>
      <c r="J166" s="159"/>
      <c r="K166" s="159"/>
      <c r="L166" s="159"/>
      <c r="M166" s="160"/>
      <c r="N166" s="161"/>
      <c r="O166" s="161"/>
      <c r="P166" s="161"/>
      <c r="Q166" s="161"/>
      <c r="R166" s="161"/>
      <c r="S166" s="161"/>
      <c r="T166" s="161"/>
      <c r="U166" s="161"/>
      <c r="V166" s="159"/>
      <c r="W166" s="159"/>
      <c r="X166" s="159"/>
      <c r="Y166" s="159"/>
      <c r="Z166" s="159"/>
      <c r="AA166" s="159"/>
      <c r="AB166" s="159"/>
      <c r="AC166" s="257"/>
      <c r="AU166" s="257"/>
      <c r="AV166" s="257"/>
      <c r="AW166" s="257"/>
      <c r="AX166" s="257"/>
      <c r="AY166" s="257"/>
      <c r="AZ166" s="257"/>
      <c r="BA166" s="257"/>
      <c r="BB166" s="257"/>
      <c r="BC166" s="257"/>
      <c r="BD166" s="257"/>
      <c r="BE166" s="257"/>
      <c r="BF166" s="257"/>
    </row>
    <row r="167" spans="1:58" ht="19.95" customHeight="1" x14ac:dyDescent="0.25">
      <c r="A167" s="159"/>
      <c r="B167" s="159"/>
      <c r="C167" s="159"/>
      <c r="D167" s="159"/>
      <c r="E167" s="159"/>
      <c r="F167" s="159"/>
      <c r="G167" s="159"/>
      <c r="H167" s="159"/>
      <c r="I167" s="159"/>
      <c r="J167" s="159"/>
      <c r="K167" s="159"/>
      <c r="L167" s="159"/>
      <c r="M167" s="160"/>
      <c r="N167" s="161"/>
      <c r="O167" s="161"/>
      <c r="P167" s="161"/>
      <c r="Q167" s="161"/>
      <c r="R167" s="161"/>
      <c r="S167" s="161"/>
      <c r="T167" s="161"/>
      <c r="U167" s="161"/>
      <c r="V167" s="159"/>
      <c r="W167" s="159"/>
      <c r="X167" s="159"/>
      <c r="Y167" s="159"/>
      <c r="Z167" s="159"/>
      <c r="AA167" s="159"/>
      <c r="AB167" s="159"/>
      <c r="AC167" s="257"/>
      <c r="AU167" s="257"/>
      <c r="AV167" s="257"/>
      <c r="AW167" s="257"/>
      <c r="AX167" s="257"/>
      <c r="AY167" s="257"/>
      <c r="AZ167" s="257"/>
      <c r="BA167" s="257"/>
      <c r="BB167" s="257"/>
      <c r="BC167" s="257"/>
      <c r="BD167" s="257"/>
      <c r="BE167" s="257"/>
      <c r="BF167" s="257"/>
    </row>
    <row r="168" spans="1:58" ht="19.95" customHeight="1" x14ac:dyDescent="0.25">
      <c r="A168" s="159"/>
      <c r="B168" s="159"/>
      <c r="C168" s="159"/>
      <c r="D168" s="159"/>
      <c r="E168" s="159"/>
      <c r="F168" s="159"/>
      <c r="G168" s="159"/>
      <c r="H168" s="159"/>
      <c r="I168" s="159"/>
      <c r="J168" s="159"/>
      <c r="K168" s="159"/>
      <c r="L168" s="159"/>
      <c r="M168" s="160"/>
      <c r="N168" s="161"/>
      <c r="O168" s="161"/>
      <c r="P168" s="161"/>
      <c r="Q168" s="161"/>
      <c r="R168" s="161"/>
      <c r="S168" s="161"/>
      <c r="T168" s="161"/>
      <c r="U168" s="161"/>
      <c r="V168" s="159"/>
      <c r="W168" s="159"/>
      <c r="X168" s="159"/>
      <c r="Y168" s="159"/>
      <c r="Z168" s="159"/>
      <c r="AA168" s="159"/>
      <c r="AB168" s="159"/>
      <c r="AC168" s="257"/>
      <c r="AU168" s="257"/>
      <c r="AV168" s="257"/>
      <c r="AW168" s="257"/>
      <c r="AX168" s="257"/>
      <c r="AY168" s="257"/>
      <c r="AZ168" s="257"/>
      <c r="BA168" s="257"/>
      <c r="BB168" s="257"/>
      <c r="BC168" s="257"/>
      <c r="BD168" s="257"/>
      <c r="BE168" s="257"/>
      <c r="BF168" s="257"/>
    </row>
    <row r="169" spans="1:58" ht="19.95" customHeight="1" x14ac:dyDescent="0.25">
      <c r="A169" s="159"/>
      <c r="B169" s="159"/>
      <c r="C169" s="159"/>
      <c r="D169" s="159"/>
      <c r="E169" s="159"/>
      <c r="F169" s="159"/>
      <c r="G169" s="159"/>
      <c r="H169" s="159"/>
      <c r="I169" s="159"/>
      <c r="J169" s="159"/>
      <c r="K169" s="159"/>
      <c r="L169" s="159"/>
      <c r="M169" s="160"/>
      <c r="N169" s="161"/>
      <c r="O169" s="161"/>
      <c r="P169" s="161"/>
      <c r="Q169" s="161"/>
      <c r="R169" s="161"/>
      <c r="S169" s="161"/>
      <c r="T169" s="161"/>
      <c r="U169" s="161"/>
      <c r="V169" s="159"/>
      <c r="W169" s="159"/>
      <c r="X169" s="159"/>
      <c r="Y169" s="159"/>
      <c r="Z169" s="159"/>
      <c r="AA169" s="159"/>
      <c r="AB169" s="159"/>
      <c r="AC169" s="257"/>
      <c r="AU169" s="257"/>
      <c r="AV169" s="257"/>
      <c r="AW169" s="257"/>
      <c r="AX169" s="257"/>
      <c r="AY169" s="257"/>
      <c r="AZ169" s="257"/>
      <c r="BA169" s="257"/>
      <c r="BB169" s="257"/>
      <c r="BC169" s="257"/>
      <c r="BD169" s="257"/>
      <c r="BE169" s="257"/>
      <c r="BF169" s="257"/>
    </row>
    <row r="170" spans="1:58" ht="19.95" customHeight="1" x14ac:dyDescent="0.25">
      <c r="A170" s="159"/>
      <c r="B170" s="159"/>
      <c r="C170" s="159"/>
      <c r="D170" s="159"/>
      <c r="E170" s="159"/>
      <c r="F170" s="159"/>
      <c r="G170" s="159"/>
      <c r="H170" s="159"/>
      <c r="I170" s="159"/>
      <c r="J170" s="159"/>
      <c r="K170" s="159"/>
      <c r="L170" s="159"/>
      <c r="M170" s="160"/>
      <c r="N170" s="161"/>
      <c r="O170" s="161"/>
      <c r="P170" s="161"/>
      <c r="Q170" s="161"/>
      <c r="R170" s="161"/>
      <c r="S170" s="161"/>
      <c r="T170" s="161"/>
      <c r="U170" s="161"/>
      <c r="V170" s="159"/>
      <c r="W170" s="159"/>
      <c r="X170" s="159"/>
      <c r="Y170" s="159"/>
      <c r="Z170" s="159"/>
      <c r="AA170" s="159"/>
      <c r="AB170" s="159"/>
      <c r="AC170" s="257"/>
      <c r="AU170" s="257"/>
      <c r="AV170" s="257"/>
      <c r="AW170" s="257"/>
      <c r="AX170" s="257"/>
      <c r="AY170" s="257"/>
      <c r="AZ170" s="257"/>
      <c r="BA170" s="257"/>
      <c r="BB170" s="257"/>
      <c r="BC170" s="257"/>
      <c r="BD170" s="257"/>
      <c r="BE170" s="257"/>
      <c r="BF170" s="257"/>
    </row>
    <row r="171" spans="1:58" ht="19.95" customHeight="1" x14ac:dyDescent="0.25">
      <c r="A171" s="159"/>
      <c r="B171" s="159"/>
      <c r="C171" s="159"/>
      <c r="D171" s="159"/>
      <c r="E171" s="159"/>
      <c r="F171" s="159"/>
      <c r="G171" s="159"/>
      <c r="H171" s="159"/>
      <c r="I171" s="159"/>
      <c r="J171" s="159"/>
      <c r="K171" s="159"/>
      <c r="L171" s="159"/>
      <c r="M171" s="160"/>
      <c r="N171" s="161"/>
      <c r="O171" s="161"/>
      <c r="P171" s="161"/>
      <c r="Q171" s="161"/>
      <c r="R171" s="161"/>
      <c r="S171" s="161"/>
      <c r="T171" s="161"/>
      <c r="U171" s="161"/>
      <c r="V171" s="159"/>
      <c r="W171" s="159"/>
      <c r="X171" s="159"/>
      <c r="Y171" s="159"/>
      <c r="Z171" s="159"/>
      <c r="AA171" s="159"/>
      <c r="AB171" s="159"/>
      <c r="AC171" s="257"/>
      <c r="AU171" s="257"/>
      <c r="AV171" s="257"/>
      <c r="AW171" s="257"/>
      <c r="AX171" s="257"/>
      <c r="AY171" s="257"/>
      <c r="AZ171" s="257"/>
      <c r="BA171" s="257"/>
      <c r="BB171" s="257"/>
      <c r="BC171" s="257"/>
      <c r="BD171" s="257"/>
      <c r="BE171" s="257"/>
      <c r="BF171" s="257"/>
    </row>
    <row r="172" spans="1:58" ht="19.95" customHeight="1" x14ac:dyDescent="0.25">
      <c r="A172" s="159"/>
      <c r="B172" s="159"/>
      <c r="C172" s="159"/>
      <c r="D172" s="159"/>
      <c r="E172" s="159"/>
      <c r="F172" s="159"/>
      <c r="G172" s="159"/>
      <c r="H172" s="159"/>
      <c r="I172" s="159"/>
      <c r="J172" s="159"/>
      <c r="K172" s="159"/>
      <c r="L172" s="159"/>
      <c r="M172" s="160"/>
      <c r="N172" s="161"/>
      <c r="O172" s="161"/>
      <c r="P172" s="161"/>
      <c r="Q172" s="161"/>
      <c r="R172" s="161"/>
      <c r="S172" s="161"/>
      <c r="T172" s="161"/>
      <c r="U172" s="161"/>
      <c r="V172" s="159"/>
      <c r="W172" s="159"/>
      <c r="X172" s="159"/>
      <c r="Y172" s="159"/>
      <c r="Z172" s="159"/>
      <c r="AA172" s="159"/>
      <c r="AB172" s="159"/>
      <c r="AC172" s="257"/>
      <c r="AU172" s="257"/>
      <c r="AV172" s="257"/>
      <c r="AW172" s="257"/>
      <c r="AX172" s="257"/>
      <c r="AY172" s="257"/>
      <c r="AZ172" s="257"/>
      <c r="BA172" s="257"/>
      <c r="BB172" s="257"/>
      <c r="BC172" s="257"/>
      <c r="BD172" s="257"/>
      <c r="BE172" s="257"/>
      <c r="BF172" s="257"/>
    </row>
    <row r="173" spans="1:58" ht="19.95" customHeight="1" x14ac:dyDescent="0.25">
      <c r="A173" s="159"/>
      <c r="B173" s="159"/>
      <c r="C173" s="159"/>
      <c r="D173" s="159"/>
      <c r="E173" s="159"/>
      <c r="F173" s="159"/>
      <c r="G173" s="159"/>
      <c r="H173" s="159"/>
      <c r="I173" s="159"/>
      <c r="J173" s="159"/>
      <c r="K173" s="159"/>
      <c r="L173" s="159"/>
      <c r="M173" s="160"/>
      <c r="N173" s="161"/>
      <c r="O173" s="161"/>
      <c r="P173" s="161"/>
      <c r="Q173" s="161"/>
      <c r="R173" s="161"/>
      <c r="S173" s="161"/>
      <c r="T173" s="161"/>
      <c r="U173" s="161"/>
      <c r="V173" s="159"/>
      <c r="W173" s="159"/>
      <c r="X173" s="159"/>
      <c r="Y173" s="159"/>
      <c r="Z173" s="159"/>
      <c r="AA173" s="159"/>
      <c r="AB173" s="159"/>
      <c r="AC173" s="257"/>
      <c r="AU173" s="257"/>
      <c r="AV173" s="257"/>
      <c r="AW173" s="257"/>
      <c r="AX173" s="257"/>
      <c r="AY173" s="257"/>
      <c r="AZ173" s="257"/>
      <c r="BA173" s="257"/>
      <c r="BB173" s="257"/>
      <c r="BC173" s="257"/>
      <c r="BD173" s="257"/>
      <c r="BE173" s="257"/>
      <c r="BF173" s="257"/>
    </row>
    <row r="174" spans="1:58" ht="19.95" customHeight="1" x14ac:dyDescent="0.25">
      <c r="A174" s="159"/>
      <c r="B174" s="159"/>
      <c r="C174" s="159"/>
      <c r="D174" s="159"/>
      <c r="E174" s="159"/>
      <c r="F174" s="159"/>
      <c r="G174" s="159"/>
      <c r="H174" s="159"/>
      <c r="I174" s="159"/>
      <c r="J174" s="159"/>
      <c r="K174" s="159"/>
      <c r="L174" s="159"/>
      <c r="M174" s="160"/>
      <c r="N174" s="161"/>
      <c r="O174" s="161"/>
      <c r="P174" s="161"/>
      <c r="Q174" s="161"/>
      <c r="R174" s="161"/>
      <c r="S174" s="161"/>
      <c r="T174" s="161"/>
      <c r="U174" s="161"/>
      <c r="V174" s="159"/>
      <c r="W174" s="159"/>
      <c r="X174" s="159"/>
      <c r="Y174" s="159"/>
      <c r="Z174" s="159"/>
      <c r="AA174" s="159"/>
      <c r="AB174" s="159"/>
      <c r="AC174" s="257"/>
      <c r="AU174" s="257"/>
      <c r="AV174" s="257"/>
      <c r="AW174" s="257"/>
      <c r="AX174" s="257"/>
      <c r="AY174" s="257"/>
      <c r="AZ174" s="257"/>
      <c r="BA174" s="257"/>
      <c r="BB174" s="257"/>
      <c r="BC174" s="257"/>
      <c r="BD174" s="257"/>
      <c r="BE174" s="257"/>
      <c r="BF174" s="257"/>
    </row>
    <row r="175" spans="1:58" ht="19.95" customHeight="1" x14ac:dyDescent="0.25">
      <c r="A175" s="159"/>
      <c r="B175" s="159"/>
      <c r="C175" s="159"/>
      <c r="D175" s="159"/>
      <c r="E175" s="159"/>
      <c r="F175" s="159"/>
      <c r="G175" s="159"/>
      <c r="H175" s="159"/>
      <c r="I175" s="159"/>
      <c r="J175" s="159"/>
      <c r="K175" s="159"/>
      <c r="L175" s="159"/>
      <c r="M175" s="160"/>
      <c r="N175" s="161"/>
      <c r="O175" s="161"/>
      <c r="P175" s="161"/>
      <c r="Q175" s="161"/>
      <c r="R175" s="161"/>
      <c r="S175" s="161"/>
      <c r="T175" s="161"/>
      <c r="U175" s="161"/>
      <c r="V175" s="159"/>
      <c r="W175" s="159"/>
      <c r="X175" s="159"/>
      <c r="Y175" s="159"/>
      <c r="Z175" s="159"/>
      <c r="AA175" s="159"/>
      <c r="AB175" s="159"/>
      <c r="AC175" s="257"/>
      <c r="AU175" s="257"/>
      <c r="AV175" s="257"/>
      <c r="AW175" s="257"/>
      <c r="AX175" s="257"/>
      <c r="AY175" s="257"/>
      <c r="AZ175" s="257"/>
      <c r="BA175" s="257"/>
      <c r="BB175" s="257"/>
      <c r="BC175" s="257"/>
      <c r="BD175" s="257"/>
      <c r="BE175" s="257"/>
      <c r="BF175" s="257"/>
    </row>
    <row r="176" spans="1:58" ht="19.95" customHeight="1" x14ac:dyDescent="0.25">
      <c r="A176" s="159"/>
      <c r="B176" s="159"/>
      <c r="C176" s="159"/>
      <c r="D176" s="159"/>
      <c r="E176" s="159"/>
      <c r="F176" s="159"/>
      <c r="G176" s="159"/>
      <c r="H176" s="159"/>
      <c r="I176" s="159"/>
      <c r="J176" s="159"/>
      <c r="K176" s="159"/>
      <c r="L176" s="159"/>
      <c r="M176" s="160"/>
      <c r="N176" s="161"/>
      <c r="O176" s="161"/>
      <c r="P176" s="161"/>
      <c r="Q176" s="161"/>
      <c r="R176" s="161"/>
      <c r="S176" s="161"/>
      <c r="T176" s="161"/>
      <c r="U176" s="161"/>
      <c r="V176" s="159"/>
      <c r="W176" s="159"/>
      <c r="X176" s="159"/>
      <c r="Y176" s="159"/>
      <c r="Z176" s="159"/>
      <c r="AA176" s="159"/>
      <c r="AB176" s="159"/>
      <c r="AC176" s="257"/>
      <c r="AU176" s="257"/>
      <c r="AV176" s="257"/>
      <c r="AW176" s="257"/>
      <c r="AX176" s="257"/>
      <c r="AY176" s="257"/>
      <c r="AZ176" s="257"/>
      <c r="BA176" s="257"/>
      <c r="BB176" s="257"/>
      <c r="BC176" s="257"/>
      <c r="BD176" s="257"/>
      <c r="BE176" s="257"/>
      <c r="BF176" s="257"/>
    </row>
    <row r="177" spans="1:58" ht="19.95" customHeight="1" x14ac:dyDescent="0.25">
      <c r="A177" s="159"/>
      <c r="B177" s="159"/>
      <c r="C177" s="159"/>
      <c r="D177" s="159"/>
      <c r="E177" s="159"/>
      <c r="F177" s="159"/>
      <c r="G177" s="159"/>
      <c r="H177" s="159"/>
      <c r="I177" s="159"/>
      <c r="J177" s="159"/>
      <c r="K177" s="159"/>
      <c r="L177" s="159"/>
      <c r="M177" s="160"/>
      <c r="N177" s="161"/>
      <c r="O177" s="161"/>
      <c r="P177" s="161"/>
      <c r="Q177" s="161"/>
      <c r="R177" s="161"/>
      <c r="S177" s="161"/>
      <c r="T177" s="161"/>
      <c r="U177" s="161"/>
      <c r="V177" s="159"/>
      <c r="W177" s="159"/>
      <c r="X177" s="159"/>
      <c r="Y177" s="159"/>
      <c r="Z177" s="159"/>
      <c r="AA177" s="159"/>
      <c r="AB177" s="159"/>
      <c r="AC177" s="257"/>
      <c r="AU177" s="257"/>
      <c r="AV177" s="257"/>
      <c r="AW177" s="257"/>
      <c r="AX177" s="257"/>
      <c r="AY177" s="257"/>
      <c r="AZ177" s="257"/>
      <c r="BA177" s="257"/>
      <c r="BB177" s="257"/>
      <c r="BC177" s="257"/>
      <c r="BD177" s="257"/>
      <c r="BE177" s="257"/>
      <c r="BF177" s="257"/>
    </row>
    <row r="178" spans="1:58" ht="19.95" customHeight="1" x14ac:dyDescent="0.25">
      <c r="A178" s="159"/>
      <c r="B178" s="159"/>
      <c r="C178" s="159"/>
      <c r="D178" s="159"/>
      <c r="E178" s="159"/>
      <c r="F178" s="159"/>
      <c r="G178" s="159"/>
      <c r="H178" s="159"/>
      <c r="I178" s="159"/>
      <c r="J178" s="159"/>
      <c r="K178" s="159"/>
      <c r="L178" s="159"/>
      <c r="M178" s="160"/>
      <c r="N178" s="161"/>
      <c r="O178" s="161"/>
      <c r="P178" s="161"/>
      <c r="Q178" s="161"/>
      <c r="R178" s="161"/>
      <c r="S178" s="161"/>
      <c r="T178" s="161"/>
      <c r="U178" s="161"/>
      <c r="V178" s="159"/>
      <c r="W178" s="159"/>
      <c r="X178" s="159"/>
      <c r="Y178" s="159"/>
      <c r="Z178" s="159"/>
      <c r="AA178" s="159"/>
      <c r="AB178" s="159"/>
      <c r="AC178" s="257"/>
      <c r="AU178" s="257"/>
      <c r="AV178" s="257"/>
      <c r="AW178" s="257"/>
      <c r="AX178" s="257"/>
      <c r="AY178" s="257"/>
      <c r="AZ178" s="257"/>
      <c r="BA178" s="257"/>
      <c r="BB178" s="257"/>
      <c r="BC178" s="257"/>
      <c r="BD178" s="257"/>
      <c r="BE178" s="257"/>
      <c r="BF178" s="257"/>
    </row>
    <row r="179" spans="1:58" ht="19.95" customHeight="1" x14ac:dyDescent="0.25">
      <c r="A179" s="159"/>
      <c r="B179" s="159"/>
      <c r="C179" s="159"/>
      <c r="D179" s="159"/>
      <c r="E179" s="159"/>
      <c r="F179" s="159"/>
      <c r="G179" s="159"/>
      <c r="H179" s="159"/>
      <c r="I179" s="159"/>
      <c r="J179" s="159"/>
      <c r="K179" s="159"/>
      <c r="L179" s="159"/>
      <c r="M179" s="160"/>
      <c r="N179" s="161"/>
      <c r="O179" s="161"/>
      <c r="P179" s="161"/>
      <c r="Q179" s="161"/>
      <c r="R179" s="161"/>
      <c r="S179" s="161"/>
      <c r="T179" s="161"/>
      <c r="U179" s="161"/>
      <c r="V179" s="159"/>
      <c r="W179" s="159"/>
      <c r="X179" s="159"/>
      <c r="Y179" s="159"/>
      <c r="Z179" s="159"/>
      <c r="AA179" s="159"/>
      <c r="AB179" s="159"/>
      <c r="AC179" s="257"/>
      <c r="AU179" s="257"/>
      <c r="AV179" s="257"/>
      <c r="AW179" s="257"/>
      <c r="AX179" s="257"/>
      <c r="AY179" s="257"/>
      <c r="AZ179" s="257"/>
      <c r="BA179" s="257"/>
      <c r="BB179" s="257"/>
      <c r="BC179" s="257"/>
      <c r="BD179" s="257"/>
      <c r="BE179" s="257"/>
      <c r="BF179" s="257"/>
    </row>
    <row r="180" spans="1:58" ht="19.95" customHeight="1" x14ac:dyDescent="0.25">
      <c r="A180" s="159"/>
      <c r="B180" s="159"/>
      <c r="C180" s="159"/>
      <c r="D180" s="159"/>
      <c r="E180" s="159"/>
      <c r="F180" s="159"/>
      <c r="G180" s="159"/>
      <c r="H180" s="159"/>
      <c r="I180" s="159"/>
      <c r="J180" s="159"/>
      <c r="K180" s="159"/>
      <c r="L180" s="159"/>
      <c r="M180" s="160"/>
      <c r="N180" s="161"/>
      <c r="O180" s="161"/>
      <c r="P180" s="161"/>
      <c r="Q180" s="161"/>
      <c r="R180" s="161"/>
      <c r="S180" s="161"/>
      <c r="T180" s="161"/>
      <c r="U180" s="161"/>
      <c r="V180" s="159"/>
      <c r="W180" s="159"/>
      <c r="X180" s="159"/>
      <c r="Y180" s="159"/>
      <c r="Z180" s="159"/>
      <c r="AA180" s="159"/>
      <c r="AB180" s="159"/>
      <c r="AC180" s="257"/>
      <c r="AU180" s="257"/>
      <c r="AV180" s="257"/>
      <c r="AW180" s="257"/>
      <c r="AX180" s="257"/>
      <c r="AY180" s="257"/>
      <c r="AZ180" s="257"/>
      <c r="BA180" s="257"/>
      <c r="BB180" s="257"/>
      <c r="BC180" s="257"/>
      <c r="BD180" s="257"/>
      <c r="BE180" s="257"/>
      <c r="BF180" s="257"/>
    </row>
    <row r="181" spans="1:58" ht="19.95" customHeight="1" x14ac:dyDescent="0.25">
      <c r="A181" s="159"/>
      <c r="B181" s="159"/>
      <c r="C181" s="159"/>
      <c r="D181" s="159"/>
      <c r="E181" s="159"/>
      <c r="F181" s="159"/>
      <c r="G181" s="159"/>
      <c r="H181" s="159"/>
      <c r="I181" s="159"/>
      <c r="J181" s="159"/>
      <c r="K181" s="159"/>
      <c r="L181" s="159"/>
      <c r="M181" s="160"/>
      <c r="N181" s="161"/>
      <c r="O181" s="161"/>
      <c r="P181" s="161"/>
      <c r="Q181" s="161"/>
      <c r="R181" s="161"/>
      <c r="S181" s="161"/>
      <c r="T181" s="161"/>
      <c r="U181" s="161"/>
      <c r="V181" s="159"/>
      <c r="W181" s="159"/>
      <c r="X181" s="159"/>
      <c r="Y181" s="159"/>
      <c r="Z181" s="159"/>
      <c r="AA181" s="159"/>
      <c r="AB181" s="159"/>
      <c r="AC181" s="257"/>
      <c r="AU181" s="257"/>
      <c r="AV181" s="257"/>
      <c r="AW181" s="257"/>
      <c r="AX181" s="257"/>
      <c r="AY181" s="257"/>
      <c r="AZ181" s="257"/>
      <c r="BA181" s="257"/>
      <c r="BB181" s="257"/>
      <c r="BC181" s="257"/>
      <c r="BD181" s="257"/>
      <c r="BE181" s="257"/>
      <c r="BF181" s="257"/>
    </row>
    <row r="182" spans="1:58" ht="19.95" customHeight="1" x14ac:dyDescent="0.25">
      <c r="A182" s="159"/>
      <c r="B182" s="159"/>
      <c r="C182" s="159"/>
      <c r="D182" s="159"/>
      <c r="E182" s="159"/>
      <c r="F182" s="159"/>
      <c r="G182" s="159"/>
      <c r="H182" s="159"/>
      <c r="I182" s="159"/>
      <c r="J182" s="159"/>
      <c r="K182" s="159"/>
      <c r="L182" s="159"/>
      <c r="M182" s="160"/>
      <c r="N182" s="161"/>
      <c r="O182" s="161"/>
      <c r="P182" s="161"/>
      <c r="Q182" s="161"/>
      <c r="R182" s="161"/>
      <c r="S182" s="161"/>
      <c r="T182" s="161"/>
      <c r="U182" s="161"/>
      <c r="V182" s="159"/>
      <c r="W182" s="159"/>
      <c r="X182" s="159"/>
      <c r="Y182" s="159"/>
      <c r="Z182" s="159"/>
      <c r="AA182" s="159"/>
      <c r="AB182" s="159"/>
      <c r="AC182" s="257"/>
      <c r="AU182" s="257"/>
      <c r="AV182" s="257"/>
      <c r="AW182" s="257"/>
      <c r="AX182" s="257"/>
      <c r="AY182" s="257"/>
      <c r="AZ182" s="257"/>
      <c r="BA182" s="257"/>
      <c r="BB182" s="257"/>
      <c r="BC182" s="257"/>
      <c r="BD182" s="257"/>
      <c r="BE182" s="257"/>
      <c r="BF182" s="257"/>
    </row>
    <row r="183" spans="1:58" ht="19.95" customHeight="1" x14ac:dyDescent="0.25">
      <c r="A183" s="159"/>
      <c r="B183" s="159"/>
      <c r="C183" s="159"/>
      <c r="D183" s="159"/>
      <c r="E183" s="159"/>
      <c r="F183" s="159"/>
      <c r="G183" s="159"/>
      <c r="H183" s="159"/>
      <c r="I183" s="159"/>
      <c r="J183" s="159"/>
      <c r="K183" s="159"/>
      <c r="L183" s="159"/>
      <c r="M183" s="160"/>
      <c r="N183" s="161"/>
      <c r="O183" s="161"/>
      <c r="P183" s="161"/>
      <c r="Q183" s="161"/>
      <c r="R183" s="161"/>
      <c r="S183" s="161"/>
      <c r="T183" s="161"/>
      <c r="U183" s="161"/>
      <c r="V183" s="159"/>
      <c r="W183" s="159"/>
      <c r="X183" s="159"/>
      <c r="Y183" s="159"/>
      <c r="Z183" s="159"/>
      <c r="AA183" s="159"/>
      <c r="AB183" s="159"/>
      <c r="AC183" s="257"/>
      <c r="AU183" s="257"/>
      <c r="AV183" s="257"/>
      <c r="AW183" s="257"/>
      <c r="AX183" s="257"/>
      <c r="AY183" s="257"/>
      <c r="AZ183" s="257"/>
      <c r="BA183" s="257"/>
      <c r="BB183" s="257"/>
      <c r="BC183" s="257"/>
      <c r="BD183" s="257"/>
      <c r="BE183" s="257"/>
      <c r="BF183" s="257"/>
    </row>
    <row r="184" spans="1:58" s="260" customFormat="1" ht="19.95" customHeight="1" x14ac:dyDescent="0.25">
      <c r="A184" s="159"/>
      <c r="B184" s="159"/>
      <c r="C184" s="159"/>
      <c r="D184" s="159"/>
      <c r="E184" s="159"/>
      <c r="F184" s="159"/>
      <c r="G184" s="159"/>
      <c r="H184" s="159"/>
      <c r="I184" s="159"/>
      <c r="J184" s="159"/>
      <c r="K184" s="159"/>
      <c r="L184" s="159"/>
      <c r="M184" s="160"/>
      <c r="N184" s="161"/>
      <c r="O184" s="161"/>
      <c r="P184" s="161"/>
      <c r="Q184" s="161"/>
      <c r="R184" s="161"/>
      <c r="S184" s="161"/>
      <c r="T184" s="161"/>
      <c r="U184" s="161"/>
      <c r="V184" s="159"/>
      <c r="W184" s="159"/>
      <c r="X184" s="159"/>
      <c r="Y184" s="159"/>
      <c r="Z184" s="159"/>
      <c r="AA184" s="159"/>
      <c r="AB184" s="159"/>
      <c r="AC184" s="259"/>
      <c r="AD184" s="159"/>
      <c r="AE184" s="159"/>
      <c r="AF184" s="159"/>
      <c r="AG184" s="159"/>
      <c r="AH184" s="159"/>
      <c r="AI184" s="159"/>
      <c r="AJ184" s="159"/>
      <c r="AK184" s="159"/>
      <c r="AL184" s="159"/>
      <c r="AM184" s="159"/>
      <c r="AN184" s="159"/>
      <c r="AO184" s="159"/>
      <c r="AP184" s="159"/>
      <c r="AQ184" s="159"/>
      <c r="AR184" s="159"/>
      <c r="AS184" s="159"/>
      <c r="AT184" s="159"/>
      <c r="AU184" s="259"/>
      <c r="AV184" s="259"/>
      <c r="AW184" s="259"/>
      <c r="AX184" s="259"/>
      <c r="AY184" s="259"/>
      <c r="AZ184" s="259"/>
      <c r="BA184" s="259"/>
      <c r="BB184" s="259"/>
      <c r="BC184" s="259"/>
      <c r="BD184" s="259"/>
      <c r="BE184" s="259"/>
      <c r="BF184" s="259"/>
    </row>
    <row r="185" spans="1:58" s="229" customFormat="1" ht="19.95" customHeight="1" x14ac:dyDescent="0.25">
      <c r="A185" s="159"/>
      <c r="B185" s="159"/>
      <c r="C185" s="159"/>
      <c r="D185" s="159"/>
      <c r="E185" s="159"/>
      <c r="F185" s="159"/>
      <c r="G185" s="159"/>
      <c r="H185" s="159"/>
      <c r="I185" s="159"/>
      <c r="J185" s="159"/>
      <c r="K185" s="159"/>
      <c r="L185" s="159"/>
      <c r="M185" s="160"/>
      <c r="N185" s="161"/>
      <c r="O185" s="161"/>
      <c r="P185" s="161"/>
      <c r="Q185" s="161"/>
      <c r="R185" s="161"/>
      <c r="S185" s="161"/>
      <c r="T185" s="161"/>
      <c r="U185" s="161"/>
      <c r="V185" s="159"/>
      <c r="W185" s="159"/>
      <c r="X185" s="159"/>
      <c r="Y185" s="159"/>
      <c r="Z185" s="159"/>
      <c r="AA185" s="159"/>
      <c r="AB185" s="159"/>
      <c r="AC185" s="247"/>
      <c r="AD185" s="159"/>
      <c r="AE185" s="159"/>
      <c r="AF185" s="159"/>
      <c r="AG185" s="159"/>
      <c r="AH185" s="159"/>
      <c r="AI185" s="159"/>
      <c r="AJ185" s="159"/>
      <c r="AK185" s="159"/>
      <c r="AL185" s="159"/>
      <c r="AM185" s="159"/>
      <c r="AN185" s="159"/>
      <c r="AO185" s="159"/>
      <c r="AP185" s="159"/>
      <c r="AQ185" s="159"/>
      <c r="AR185" s="159"/>
      <c r="AS185" s="159"/>
      <c r="AT185" s="159"/>
      <c r="AU185" s="247"/>
      <c r="AV185" s="247"/>
      <c r="AW185" s="247"/>
      <c r="AX185" s="247"/>
      <c r="AY185" s="247"/>
      <c r="AZ185" s="247"/>
      <c r="BA185" s="247"/>
      <c r="BB185" s="247"/>
      <c r="BC185" s="247"/>
      <c r="BD185" s="247"/>
      <c r="BE185" s="247"/>
      <c r="BF185" s="247"/>
    </row>
    <row r="186" spans="1:58" ht="19.95" customHeight="1" x14ac:dyDescent="0.25">
      <c r="A186" s="159"/>
      <c r="B186" s="159"/>
      <c r="C186" s="159"/>
      <c r="D186" s="159"/>
      <c r="E186" s="159"/>
      <c r="F186" s="159"/>
      <c r="G186" s="159"/>
      <c r="H186" s="159"/>
      <c r="I186" s="159"/>
      <c r="J186" s="159"/>
      <c r="K186" s="159"/>
      <c r="L186" s="159"/>
      <c r="M186" s="160"/>
      <c r="N186" s="161"/>
      <c r="O186" s="161"/>
      <c r="P186" s="161"/>
      <c r="Q186" s="161"/>
      <c r="R186" s="161"/>
      <c r="S186" s="161"/>
      <c r="T186" s="161"/>
      <c r="U186" s="161"/>
      <c r="V186" s="159"/>
      <c r="W186" s="159"/>
      <c r="X186" s="159"/>
      <c r="Y186" s="159"/>
      <c r="Z186" s="159"/>
      <c r="AA186" s="159"/>
      <c r="AB186" s="159"/>
      <c r="AC186" s="257"/>
      <c r="AU186" s="257"/>
      <c r="AV186" s="257"/>
      <c r="AW186" s="257"/>
      <c r="AX186" s="257"/>
      <c r="AY186" s="257"/>
      <c r="AZ186" s="257"/>
      <c r="BA186" s="257"/>
      <c r="BB186" s="257"/>
      <c r="BC186" s="257"/>
      <c r="BD186" s="257"/>
      <c r="BE186" s="257"/>
      <c r="BF186" s="257"/>
    </row>
    <row r="187" spans="1:58" ht="19.95" customHeight="1" x14ac:dyDescent="0.25">
      <c r="A187" s="159"/>
      <c r="B187" s="159"/>
      <c r="C187" s="159"/>
      <c r="D187" s="159"/>
      <c r="E187" s="159"/>
      <c r="F187" s="159"/>
      <c r="G187" s="159"/>
      <c r="H187" s="159"/>
      <c r="I187" s="159"/>
      <c r="J187" s="159"/>
      <c r="K187" s="159"/>
      <c r="L187" s="159"/>
      <c r="M187" s="160"/>
      <c r="N187" s="161"/>
      <c r="O187" s="161"/>
      <c r="P187" s="161"/>
      <c r="Q187" s="161"/>
      <c r="R187" s="161"/>
      <c r="S187" s="161"/>
      <c r="T187" s="161"/>
      <c r="U187" s="161"/>
      <c r="V187" s="159"/>
      <c r="W187" s="159"/>
      <c r="X187" s="159"/>
      <c r="Y187" s="159"/>
      <c r="Z187" s="159"/>
      <c r="AA187" s="159"/>
      <c r="AB187" s="159"/>
      <c r="AC187" s="257"/>
      <c r="AU187" s="257"/>
      <c r="AV187" s="257"/>
      <c r="AW187" s="257"/>
      <c r="AX187" s="257"/>
      <c r="AY187" s="257"/>
      <c r="AZ187" s="257"/>
      <c r="BA187" s="257"/>
      <c r="BB187" s="257"/>
      <c r="BC187" s="257"/>
      <c r="BD187" s="257"/>
      <c r="BE187" s="257"/>
      <c r="BF187" s="257"/>
    </row>
    <row r="188" spans="1:58" ht="19.95" customHeight="1" x14ac:dyDescent="0.25">
      <c r="A188" s="159"/>
      <c r="B188" s="159"/>
      <c r="C188" s="159"/>
      <c r="D188" s="159"/>
      <c r="E188" s="159"/>
      <c r="F188" s="159"/>
      <c r="G188" s="159"/>
      <c r="H188" s="159"/>
      <c r="I188" s="159"/>
      <c r="J188" s="159"/>
      <c r="K188" s="159"/>
      <c r="L188" s="159"/>
      <c r="M188" s="160"/>
      <c r="N188" s="161"/>
      <c r="O188" s="161"/>
      <c r="P188" s="161"/>
      <c r="Q188" s="161"/>
      <c r="R188" s="161"/>
      <c r="S188" s="161"/>
      <c r="T188" s="161"/>
      <c r="U188" s="161"/>
      <c r="V188" s="159"/>
      <c r="W188" s="159"/>
      <c r="X188" s="159"/>
      <c r="Y188" s="159"/>
      <c r="Z188" s="159"/>
      <c r="AA188" s="159"/>
      <c r="AB188" s="159"/>
      <c r="AC188" s="257"/>
      <c r="AU188" s="257"/>
      <c r="AV188" s="257"/>
      <c r="AW188" s="257"/>
      <c r="AX188" s="257"/>
      <c r="AY188" s="257"/>
      <c r="AZ188" s="257"/>
      <c r="BA188" s="257"/>
      <c r="BB188" s="257"/>
      <c r="BC188" s="257"/>
      <c r="BD188" s="257"/>
      <c r="BE188" s="257"/>
      <c r="BF188" s="257"/>
    </row>
    <row r="189" spans="1:58" ht="19.95" customHeight="1" x14ac:dyDescent="0.25">
      <c r="A189" s="159"/>
      <c r="B189" s="159"/>
      <c r="C189" s="159"/>
      <c r="D189" s="159"/>
      <c r="E189" s="159"/>
      <c r="F189" s="159"/>
      <c r="G189" s="159"/>
      <c r="H189" s="159"/>
      <c r="I189" s="159"/>
      <c r="J189" s="159"/>
      <c r="K189" s="159"/>
      <c r="L189" s="159"/>
      <c r="M189" s="160"/>
      <c r="N189" s="161"/>
      <c r="O189" s="161"/>
      <c r="P189" s="161"/>
      <c r="Q189" s="161"/>
      <c r="R189" s="161"/>
      <c r="S189" s="161"/>
      <c r="T189" s="161"/>
      <c r="U189" s="161"/>
      <c r="V189" s="159"/>
      <c r="W189" s="159"/>
      <c r="X189" s="159"/>
      <c r="Y189" s="159"/>
      <c r="Z189" s="159"/>
      <c r="AA189" s="159"/>
      <c r="AB189" s="159"/>
      <c r="AC189" s="257"/>
      <c r="AU189" s="257"/>
      <c r="AV189" s="257"/>
      <c r="AW189" s="257"/>
      <c r="AX189" s="257"/>
      <c r="AY189" s="257"/>
      <c r="AZ189" s="257"/>
      <c r="BA189" s="257"/>
      <c r="BB189" s="257"/>
      <c r="BC189" s="257"/>
      <c r="BD189" s="257"/>
      <c r="BE189" s="257"/>
      <c r="BF189" s="257"/>
    </row>
    <row r="190" spans="1:58" ht="19.95" customHeight="1" x14ac:dyDescent="0.25">
      <c r="A190" s="159"/>
      <c r="B190" s="159"/>
      <c r="C190" s="159"/>
      <c r="D190" s="159"/>
      <c r="E190" s="159"/>
      <c r="F190" s="159"/>
      <c r="G190" s="159"/>
      <c r="H190" s="159"/>
      <c r="I190" s="159"/>
      <c r="J190" s="159"/>
      <c r="K190" s="159"/>
      <c r="L190" s="159"/>
      <c r="M190" s="160"/>
      <c r="N190" s="161"/>
      <c r="O190" s="161"/>
      <c r="P190" s="161"/>
      <c r="Q190" s="161"/>
      <c r="R190" s="161"/>
      <c r="S190" s="161"/>
      <c r="T190" s="161"/>
      <c r="U190" s="161"/>
      <c r="V190" s="159"/>
      <c r="W190" s="159"/>
      <c r="X190" s="159"/>
      <c r="Y190" s="159"/>
      <c r="Z190" s="159"/>
      <c r="AA190" s="159"/>
      <c r="AB190" s="159"/>
      <c r="AC190" s="257"/>
      <c r="AU190" s="257"/>
      <c r="AV190" s="257"/>
      <c r="AW190" s="257"/>
      <c r="AX190" s="257"/>
      <c r="AY190" s="257"/>
      <c r="AZ190" s="257"/>
      <c r="BA190" s="257"/>
      <c r="BB190" s="257"/>
      <c r="BC190" s="257"/>
      <c r="BD190" s="257"/>
      <c r="BE190" s="257"/>
      <c r="BF190" s="257"/>
    </row>
    <row r="191" spans="1:58" ht="19.95" customHeight="1" x14ac:dyDescent="0.25">
      <c r="A191" s="159"/>
      <c r="B191" s="159"/>
      <c r="C191" s="159"/>
      <c r="D191" s="159"/>
      <c r="E191" s="159"/>
      <c r="F191" s="159"/>
      <c r="G191" s="159"/>
      <c r="H191" s="159"/>
      <c r="I191" s="159"/>
      <c r="J191" s="159"/>
      <c r="K191" s="159"/>
      <c r="L191" s="159"/>
      <c r="M191" s="160"/>
      <c r="N191" s="161"/>
      <c r="O191" s="161"/>
      <c r="P191" s="161"/>
      <c r="Q191" s="161"/>
      <c r="R191" s="161"/>
      <c r="S191" s="161"/>
      <c r="T191" s="161"/>
      <c r="U191" s="161"/>
      <c r="V191" s="159"/>
      <c r="W191" s="159"/>
      <c r="X191" s="159"/>
      <c r="Y191" s="159"/>
      <c r="Z191" s="159"/>
      <c r="AA191" s="159"/>
      <c r="AB191" s="159"/>
      <c r="AC191" s="257"/>
      <c r="AU191" s="257"/>
      <c r="AV191" s="257"/>
      <c r="AW191" s="257"/>
      <c r="AX191" s="257"/>
      <c r="AY191" s="257"/>
      <c r="AZ191" s="257"/>
      <c r="BA191" s="257"/>
      <c r="BB191" s="257"/>
      <c r="BC191" s="257"/>
      <c r="BD191" s="257"/>
      <c r="BE191" s="257"/>
      <c r="BF191" s="257"/>
    </row>
    <row r="192" spans="1:58" ht="19.95" customHeight="1" x14ac:dyDescent="0.25">
      <c r="A192" s="159"/>
      <c r="B192" s="159"/>
      <c r="C192" s="159"/>
      <c r="D192" s="159"/>
      <c r="E192" s="159"/>
      <c r="F192" s="159"/>
      <c r="G192" s="159"/>
      <c r="H192" s="159"/>
      <c r="I192" s="159"/>
      <c r="J192" s="159"/>
      <c r="K192" s="159"/>
      <c r="L192" s="159"/>
      <c r="M192" s="160"/>
      <c r="N192" s="161"/>
      <c r="O192" s="161"/>
      <c r="P192" s="161"/>
      <c r="Q192" s="161"/>
      <c r="R192" s="161"/>
      <c r="S192" s="161"/>
      <c r="T192" s="161"/>
      <c r="U192" s="161"/>
      <c r="V192" s="159"/>
      <c r="W192" s="159"/>
      <c r="X192" s="159"/>
      <c r="Y192" s="159"/>
      <c r="Z192" s="159"/>
      <c r="AA192" s="159"/>
      <c r="AB192" s="159"/>
      <c r="AC192" s="257"/>
      <c r="AU192" s="257"/>
      <c r="AV192" s="257"/>
      <c r="AW192" s="257"/>
      <c r="AX192" s="257"/>
      <c r="AY192" s="257"/>
      <c r="AZ192" s="257"/>
      <c r="BA192" s="257"/>
      <c r="BB192" s="257"/>
      <c r="BC192" s="257"/>
      <c r="BD192" s="257"/>
      <c r="BE192" s="257"/>
      <c r="BF192" s="257"/>
    </row>
    <row r="193" spans="1:58" ht="19.95" customHeight="1" x14ac:dyDescent="0.25">
      <c r="A193" s="159"/>
      <c r="B193" s="159"/>
      <c r="C193" s="159"/>
      <c r="D193" s="159"/>
      <c r="E193" s="159"/>
      <c r="F193" s="159"/>
      <c r="G193" s="159"/>
      <c r="H193" s="159"/>
      <c r="I193" s="159"/>
      <c r="J193" s="159"/>
      <c r="K193" s="159"/>
      <c r="L193" s="159"/>
      <c r="M193" s="160"/>
      <c r="N193" s="161"/>
      <c r="O193" s="161"/>
      <c r="P193" s="161"/>
      <c r="Q193" s="161"/>
      <c r="R193" s="161"/>
      <c r="S193" s="161"/>
      <c r="T193" s="161"/>
      <c r="U193" s="161"/>
      <c r="V193" s="159"/>
      <c r="W193" s="159"/>
      <c r="X193" s="159"/>
      <c r="Y193" s="159"/>
      <c r="Z193" s="159"/>
      <c r="AA193" s="159"/>
      <c r="AB193" s="159"/>
      <c r="AC193" s="257"/>
      <c r="AU193" s="257"/>
      <c r="AV193" s="257"/>
      <c r="AW193" s="257"/>
      <c r="AX193" s="257"/>
      <c r="AY193" s="257"/>
      <c r="AZ193" s="257"/>
      <c r="BA193" s="257"/>
      <c r="BB193" s="257"/>
      <c r="BC193" s="257"/>
      <c r="BD193" s="257"/>
      <c r="BE193" s="257"/>
      <c r="BF193" s="257"/>
    </row>
    <row r="194" spans="1:58" ht="19.95" customHeight="1" x14ac:dyDescent="0.25">
      <c r="A194" s="159"/>
      <c r="B194" s="159"/>
      <c r="C194" s="159"/>
      <c r="D194" s="159"/>
      <c r="E194" s="159"/>
      <c r="F194" s="159"/>
      <c r="G194" s="159"/>
      <c r="H194" s="159"/>
      <c r="I194" s="159"/>
      <c r="J194" s="159"/>
      <c r="K194" s="159"/>
      <c r="L194" s="159"/>
      <c r="M194" s="160"/>
      <c r="N194" s="161"/>
      <c r="O194" s="161"/>
      <c r="P194" s="161"/>
      <c r="Q194" s="161"/>
      <c r="R194" s="161"/>
      <c r="S194" s="161"/>
      <c r="T194" s="161"/>
      <c r="U194" s="161"/>
      <c r="V194" s="159"/>
      <c r="W194" s="159"/>
      <c r="X194" s="159"/>
      <c r="Y194" s="159"/>
      <c r="Z194" s="159"/>
      <c r="AA194" s="159"/>
      <c r="AB194" s="159"/>
      <c r="AC194" s="257"/>
      <c r="AU194" s="257"/>
      <c r="AV194" s="257"/>
      <c r="AW194" s="257"/>
      <c r="AX194" s="257"/>
      <c r="AY194" s="257"/>
      <c r="AZ194" s="257"/>
      <c r="BA194" s="257"/>
      <c r="BB194" s="257"/>
      <c r="BC194" s="257"/>
      <c r="BD194" s="257"/>
      <c r="BE194" s="257"/>
      <c r="BF194" s="257"/>
    </row>
    <row r="195" spans="1:58" ht="19.95" customHeight="1" x14ac:dyDescent="0.25">
      <c r="A195" s="159"/>
      <c r="B195" s="159"/>
      <c r="C195" s="159"/>
      <c r="D195" s="159"/>
      <c r="E195" s="159"/>
      <c r="F195" s="159"/>
      <c r="G195" s="159"/>
      <c r="H195" s="159"/>
      <c r="I195" s="159"/>
      <c r="J195" s="159"/>
      <c r="K195" s="159"/>
      <c r="L195" s="159"/>
      <c r="M195" s="160"/>
      <c r="N195" s="161"/>
      <c r="O195" s="161"/>
      <c r="P195" s="161"/>
      <c r="Q195" s="161"/>
      <c r="R195" s="161"/>
      <c r="S195" s="161"/>
      <c r="T195" s="161"/>
      <c r="U195" s="161"/>
      <c r="V195" s="159"/>
      <c r="W195" s="159"/>
      <c r="X195" s="159"/>
      <c r="Y195" s="159"/>
      <c r="Z195" s="159"/>
      <c r="AA195" s="159"/>
      <c r="AB195" s="159"/>
      <c r="AC195" s="257"/>
      <c r="AU195" s="257"/>
      <c r="AV195" s="257"/>
      <c r="AW195" s="257"/>
      <c r="AX195" s="257"/>
      <c r="AY195" s="257"/>
      <c r="AZ195" s="257"/>
      <c r="BA195" s="257"/>
      <c r="BB195" s="257"/>
      <c r="BC195" s="257"/>
      <c r="BD195" s="257"/>
      <c r="BE195" s="257"/>
      <c r="BF195" s="257"/>
    </row>
    <row r="196" spans="1:58" ht="19.95" customHeight="1" x14ac:dyDescent="0.25">
      <c r="A196" s="159"/>
      <c r="B196" s="159"/>
      <c r="C196" s="159"/>
      <c r="D196" s="159"/>
      <c r="E196" s="159"/>
      <c r="F196" s="159"/>
      <c r="G196" s="159"/>
      <c r="H196" s="159"/>
      <c r="I196" s="159"/>
      <c r="J196" s="159"/>
      <c r="K196" s="159"/>
      <c r="L196" s="159"/>
      <c r="M196" s="160"/>
      <c r="N196" s="161"/>
      <c r="O196" s="161"/>
      <c r="P196" s="161"/>
      <c r="Q196" s="161"/>
      <c r="R196" s="161"/>
      <c r="S196" s="161"/>
      <c r="T196" s="161"/>
      <c r="U196" s="161"/>
      <c r="V196" s="159"/>
      <c r="W196" s="159"/>
      <c r="X196" s="159"/>
      <c r="Y196" s="159"/>
      <c r="Z196" s="159"/>
      <c r="AA196" s="159"/>
      <c r="AB196" s="159"/>
      <c r="AC196" s="257"/>
      <c r="AU196" s="257"/>
      <c r="AV196" s="257"/>
      <c r="AW196" s="257"/>
      <c r="AX196" s="257"/>
      <c r="AY196" s="257"/>
      <c r="AZ196" s="257"/>
      <c r="BA196" s="257"/>
      <c r="BB196" s="257"/>
      <c r="BC196" s="257"/>
      <c r="BD196" s="257"/>
      <c r="BE196" s="257"/>
      <c r="BF196" s="257"/>
    </row>
    <row r="197" spans="1:58" ht="19.95" customHeight="1" x14ac:dyDescent="0.25">
      <c r="A197" s="159"/>
      <c r="B197" s="159"/>
      <c r="C197" s="159"/>
      <c r="D197" s="159"/>
      <c r="E197" s="159"/>
      <c r="F197" s="159"/>
      <c r="G197" s="159"/>
      <c r="H197" s="159"/>
      <c r="I197" s="159"/>
      <c r="J197" s="159"/>
      <c r="K197" s="159"/>
      <c r="L197" s="159"/>
      <c r="M197" s="160"/>
      <c r="N197" s="161"/>
      <c r="O197" s="161"/>
      <c r="P197" s="161"/>
      <c r="Q197" s="161"/>
      <c r="R197" s="161"/>
      <c r="S197" s="161"/>
      <c r="T197" s="161"/>
      <c r="U197" s="161"/>
      <c r="V197" s="159"/>
      <c r="W197" s="159"/>
      <c r="X197" s="159"/>
      <c r="Y197" s="159"/>
      <c r="Z197" s="159"/>
      <c r="AA197" s="159"/>
      <c r="AB197" s="159"/>
      <c r="AC197" s="257"/>
      <c r="AU197" s="257"/>
      <c r="AV197" s="257"/>
      <c r="AW197" s="257"/>
      <c r="AX197" s="257"/>
      <c r="AY197" s="257"/>
      <c r="AZ197" s="257"/>
      <c r="BA197" s="257"/>
      <c r="BB197" s="257"/>
      <c r="BC197" s="257"/>
      <c r="BD197" s="257"/>
      <c r="BE197" s="257"/>
      <c r="BF197" s="257"/>
    </row>
    <row r="198" spans="1:58" ht="19.95" customHeight="1" x14ac:dyDescent="0.25">
      <c r="A198" s="159"/>
      <c r="B198" s="159"/>
      <c r="C198" s="159"/>
      <c r="D198" s="159"/>
      <c r="E198" s="159"/>
      <c r="F198" s="159"/>
      <c r="G198" s="159"/>
      <c r="H198" s="159"/>
      <c r="I198" s="159"/>
      <c r="J198" s="159"/>
      <c r="K198" s="159"/>
      <c r="L198" s="159"/>
      <c r="M198" s="160"/>
      <c r="N198" s="161"/>
      <c r="O198" s="161"/>
      <c r="P198" s="161"/>
      <c r="Q198" s="161"/>
      <c r="R198" s="161"/>
      <c r="S198" s="161"/>
      <c r="T198" s="161"/>
      <c r="U198" s="161"/>
      <c r="V198" s="159"/>
      <c r="W198" s="159"/>
      <c r="X198" s="159"/>
      <c r="Y198" s="159"/>
      <c r="Z198" s="159"/>
      <c r="AA198" s="159"/>
      <c r="AB198" s="159"/>
      <c r="AC198" s="257"/>
      <c r="AU198" s="257"/>
      <c r="AV198" s="257"/>
      <c r="AW198" s="257"/>
      <c r="AX198" s="257"/>
      <c r="AY198" s="257"/>
      <c r="AZ198" s="257"/>
      <c r="BA198" s="257"/>
      <c r="BB198" s="257"/>
      <c r="BC198" s="257"/>
      <c r="BD198" s="257"/>
      <c r="BE198" s="257"/>
      <c r="BF198" s="257"/>
    </row>
    <row r="199" spans="1:58" ht="19.95" customHeight="1" x14ac:dyDescent="0.25">
      <c r="A199" s="159"/>
      <c r="B199" s="159"/>
      <c r="C199" s="159"/>
      <c r="D199" s="159"/>
      <c r="E199" s="159"/>
      <c r="F199" s="159"/>
      <c r="G199" s="159"/>
      <c r="H199" s="159"/>
      <c r="I199" s="159"/>
      <c r="J199" s="159"/>
      <c r="K199" s="159"/>
      <c r="L199" s="159"/>
      <c r="M199" s="160"/>
      <c r="N199" s="161"/>
      <c r="O199" s="161"/>
      <c r="P199" s="161"/>
      <c r="Q199" s="161"/>
      <c r="R199" s="161"/>
      <c r="S199" s="161"/>
      <c r="T199" s="161"/>
      <c r="U199" s="161"/>
      <c r="V199" s="159"/>
      <c r="W199" s="159"/>
      <c r="X199" s="159"/>
      <c r="Y199" s="159"/>
      <c r="Z199" s="159"/>
      <c r="AA199" s="159"/>
      <c r="AB199" s="159"/>
      <c r="AC199" s="257"/>
      <c r="AU199" s="257"/>
      <c r="AV199" s="257"/>
      <c r="AW199" s="257"/>
      <c r="AX199" s="257"/>
      <c r="AY199" s="257"/>
      <c r="AZ199" s="257"/>
      <c r="BA199" s="257"/>
      <c r="BB199" s="257"/>
      <c r="BC199" s="257"/>
      <c r="BD199" s="257"/>
      <c r="BE199" s="257"/>
      <c r="BF199" s="257"/>
    </row>
    <row r="200" spans="1:58" ht="19.95" customHeight="1" x14ac:dyDescent="0.25">
      <c r="A200" s="159"/>
      <c r="B200" s="159"/>
      <c r="C200" s="159"/>
      <c r="D200" s="159"/>
      <c r="E200" s="159"/>
      <c r="F200" s="159"/>
      <c r="G200" s="159"/>
      <c r="H200" s="159"/>
      <c r="I200" s="159"/>
      <c r="J200" s="159"/>
      <c r="K200" s="159"/>
      <c r="L200" s="159"/>
      <c r="M200" s="160"/>
      <c r="N200" s="161"/>
      <c r="O200" s="161"/>
      <c r="P200" s="161"/>
      <c r="Q200" s="161"/>
      <c r="R200" s="161"/>
      <c r="S200" s="161"/>
      <c r="T200" s="161"/>
      <c r="U200" s="161"/>
      <c r="V200" s="159"/>
      <c r="W200" s="159"/>
      <c r="X200" s="159"/>
      <c r="Y200" s="159"/>
      <c r="Z200" s="159"/>
      <c r="AA200" s="159"/>
      <c r="AB200" s="159"/>
      <c r="AC200" s="257"/>
      <c r="AU200" s="257"/>
      <c r="AV200" s="257"/>
      <c r="AW200" s="257"/>
      <c r="AX200" s="257"/>
      <c r="AY200" s="257"/>
      <c r="AZ200" s="257"/>
      <c r="BA200" s="257"/>
      <c r="BB200" s="257"/>
      <c r="BC200" s="257"/>
      <c r="BD200" s="257"/>
      <c r="BE200" s="257"/>
      <c r="BF200" s="257"/>
    </row>
    <row r="201" spans="1:58" ht="19.95" customHeight="1" x14ac:dyDescent="0.25">
      <c r="A201" s="159"/>
      <c r="B201" s="159"/>
      <c r="C201" s="159"/>
      <c r="D201" s="159"/>
      <c r="E201" s="159"/>
      <c r="F201" s="159"/>
      <c r="G201" s="159"/>
      <c r="H201" s="159"/>
      <c r="I201" s="159"/>
      <c r="J201" s="159"/>
      <c r="K201" s="159"/>
      <c r="L201" s="159"/>
      <c r="M201" s="160"/>
      <c r="N201" s="161"/>
      <c r="O201" s="161"/>
      <c r="P201" s="161"/>
      <c r="Q201" s="161"/>
      <c r="R201" s="161"/>
      <c r="S201" s="161"/>
      <c r="T201" s="161"/>
      <c r="U201" s="161"/>
      <c r="V201" s="159"/>
      <c r="W201" s="159"/>
      <c r="X201" s="159"/>
      <c r="Y201" s="159"/>
      <c r="Z201" s="159"/>
      <c r="AA201" s="159"/>
      <c r="AB201" s="159"/>
      <c r="AC201" s="257"/>
      <c r="AU201" s="257"/>
      <c r="AV201" s="257"/>
      <c r="AW201" s="257"/>
      <c r="AX201" s="257"/>
      <c r="AY201" s="257"/>
      <c r="AZ201" s="257"/>
      <c r="BA201" s="257"/>
      <c r="BB201" s="257"/>
      <c r="BC201" s="257"/>
      <c r="BD201" s="257"/>
      <c r="BE201" s="257"/>
      <c r="BF201" s="257"/>
    </row>
    <row r="202" spans="1:58" ht="19.95" customHeight="1" x14ac:dyDescent="0.25">
      <c r="A202" s="159"/>
      <c r="B202" s="159"/>
      <c r="C202" s="159"/>
      <c r="D202" s="159"/>
      <c r="E202" s="159"/>
      <c r="F202" s="159"/>
      <c r="G202" s="159"/>
      <c r="H202" s="159"/>
      <c r="I202" s="159"/>
      <c r="J202" s="159"/>
      <c r="K202" s="159"/>
      <c r="L202" s="159"/>
      <c r="M202" s="160"/>
      <c r="N202" s="161"/>
      <c r="O202" s="161"/>
      <c r="P202" s="161"/>
      <c r="Q202" s="161"/>
      <c r="R202" s="161"/>
      <c r="S202" s="161"/>
      <c r="T202" s="161"/>
      <c r="U202" s="161"/>
      <c r="V202" s="159"/>
      <c r="W202" s="159"/>
      <c r="X202" s="159"/>
      <c r="Y202" s="159"/>
      <c r="Z202" s="159"/>
      <c r="AA202" s="159"/>
      <c r="AB202" s="159"/>
      <c r="AC202" s="257"/>
      <c r="AU202" s="257"/>
      <c r="AV202" s="257"/>
      <c r="AW202" s="257"/>
      <c r="AX202" s="257"/>
      <c r="AY202" s="257"/>
      <c r="AZ202" s="257"/>
      <c r="BA202" s="257"/>
      <c r="BB202" s="257"/>
      <c r="BC202" s="257"/>
      <c r="BD202" s="257"/>
      <c r="BE202" s="257"/>
      <c r="BF202" s="257"/>
    </row>
    <row r="203" spans="1:58" ht="19.95" customHeight="1" x14ac:dyDescent="0.25">
      <c r="A203" s="159"/>
      <c r="B203" s="159"/>
      <c r="C203" s="159"/>
      <c r="D203" s="159"/>
      <c r="E203" s="159"/>
      <c r="F203" s="159"/>
      <c r="G203" s="159"/>
      <c r="H203" s="159"/>
      <c r="I203" s="159"/>
      <c r="J203" s="159"/>
      <c r="K203" s="159"/>
      <c r="L203" s="159"/>
      <c r="M203" s="160"/>
      <c r="N203" s="161"/>
      <c r="O203" s="161"/>
      <c r="P203" s="161"/>
      <c r="Q203" s="161"/>
      <c r="R203" s="161"/>
      <c r="S203" s="161"/>
      <c r="T203" s="161"/>
      <c r="U203" s="161"/>
      <c r="V203" s="159"/>
      <c r="W203" s="159"/>
      <c r="X203" s="159"/>
      <c r="Y203" s="159"/>
      <c r="Z203" s="159"/>
      <c r="AA203" s="159"/>
      <c r="AB203" s="159"/>
      <c r="AC203" s="257"/>
      <c r="AU203" s="257"/>
      <c r="AV203" s="257"/>
      <c r="AW203" s="257"/>
      <c r="AX203" s="257"/>
      <c r="AY203" s="257"/>
      <c r="AZ203" s="257"/>
      <c r="BA203" s="257"/>
      <c r="BB203" s="257"/>
      <c r="BC203" s="257"/>
      <c r="BD203" s="257"/>
      <c r="BE203" s="257"/>
      <c r="BF203" s="257"/>
    </row>
    <row r="204" spans="1:58" s="261" customFormat="1" ht="19.95" customHeight="1" x14ac:dyDescent="0.25">
      <c r="A204" s="159"/>
      <c r="B204" s="159"/>
      <c r="C204" s="159"/>
      <c r="D204" s="159"/>
      <c r="E204" s="159"/>
      <c r="F204" s="159"/>
      <c r="G204" s="159"/>
      <c r="H204" s="159"/>
      <c r="I204" s="159"/>
      <c r="J204" s="159"/>
      <c r="K204" s="159"/>
      <c r="L204" s="159"/>
      <c r="M204" s="160"/>
      <c r="N204" s="161"/>
      <c r="O204" s="161"/>
      <c r="P204" s="161"/>
      <c r="Q204" s="161"/>
      <c r="R204" s="161"/>
      <c r="S204" s="161"/>
      <c r="T204" s="161"/>
      <c r="U204" s="161"/>
      <c r="V204" s="159"/>
      <c r="W204" s="159"/>
      <c r="X204" s="159"/>
      <c r="Y204" s="159"/>
      <c r="Z204" s="159"/>
      <c r="AA204" s="159"/>
      <c r="AB204" s="159"/>
      <c r="AC204" s="258"/>
      <c r="AD204" s="159"/>
      <c r="AE204" s="159"/>
      <c r="AF204" s="159"/>
      <c r="AG204" s="159"/>
      <c r="AH204" s="159"/>
      <c r="AI204" s="159"/>
      <c r="AJ204" s="159"/>
      <c r="AK204" s="159"/>
      <c r="AL204" s="159"/>
      <c r="AM204" s="159"/>
      <c r="AN204" s="159"/>
      <c r="AO204" s="159"/>
      <c r="AP204" s="159"/>
      <c r="AQ204" s="159"/>
      <c r="AR204" s="159"/>
      <c r="AS204" s="159"/>
      <c r="AT204" s="159"/>
      <c r="AU204" s="258"/>
      <c r="AV204" s="258"/>
      <c r="AW204" s="258"/>
      <c r="AX204" s="258"/>
      <c r="AY204" s="258"/>
      <c r="AZ204" s="258"/>
      <c r="BA204" s="258"/>
      <c r="BB204" s="258"/>
      <c r="BC204" s="258"/>
      <c r="BD204" s="258"/>
      <c r="BE204" s="258"/>
      <c r="BF204" s="258"/>
    </row>
    <row r="205" spans="1:58" s="229" customFormat="1" ht="19.95" customHeight="1" x14ac:dyDescent="0.25">
      <c r="A205" s="159"/>
      <c r="B205" s="159"/>
      <c r="C205" s="159"/>
      <c r="D205" s="159"/>
      <c r="E205" s="159"/>
      <c r="F205" s="159"/>
      <c r="G205" s="159"/>
      <c r="H205" s="159"/>
      <c r="I205" s="159"/>
      <c r="J205" s="159"/>
      <c r="K205" s="159"/>
      <c r="L205" s="159"/>
      <c r="M205" s="160"/>
      <c r="N205" s="161"/>
      <c r="O205" s="161"/>
      <c r="P205" s="161"/>
      <c r="Q205" s="161"/>
      <c r="R205" s="161"/>
      <c r="S205" s="161"/>
      <c r="T205" s="161"/>
      <c r="U205" s="161"/>
      <c r="V205" s="159"/>
      <c r="W205" s="159"/>
      <c r="X205" s="159"/>
      <c r="Y205" s="159"/>
      <c r="Z205" s="159"/>
      <c r="AA205" s="159"/>
      <c r="AB205" s="159"/>
      <c r="AC205" s="247"/>
      <c r="AD205" s="159"/>
      <c r="AE205" s="159"/>
      <c r="AF205" s="159"/>
      <c r="AG205" s="159"/>
      <c r="AH205" s="159"/>
      <c r="AI205" s="159"/>
      <c r="AJ205" s="159"/>
      <c r="AK205" s="159"/>
      <c r="AL205" s="159"/>
      <c r="AM205" s="159"/>
      <c r="AN205" s="159"/>
      <c r="AO205" s="159"/>
      <c r="AP205" s="159"/>
      <c r="AQ205" s="159"/>
      <c r="AR205" s="159"/>
      <c r="AS205" s="159"/>
      <c r="AT205" s="159"/>
      <c r="AU205" s="247"/>
      <c r="AV205" s="247"/>
      <c r="AW205" s="247"/>
      <c r="AX205" s="247"/>
      <c r="AY205" s="247"/>
      <c r="AZ205" s="247"/>
      <c r="BA205" s="247"/>
      <c r="BB205" s="247"/>
      <c r="BC205" s="247"/>
      <c r="BD205" s="247"/>
      <c r="BE205" s="247"/>
      <c r="BF205" s="247"/>
    </row>
    <row r="206" spans="1:58" ht="19.95" customHeight="1" x14ac:dyDescent="0.25">
      <c r="A206" s="159"/>
      <c r="B206" s="159"/>
      <c r="C206" s="159"/>
      <c r="D206" s="159"/>
      <c r="E206" s="159"/>
      <c r="F206" s="159"/>
      <c r="G206" s="159"/>
      <c r="H206" s="159"/>
      <c r="I206" s="159"/>
      <c r="J206" s="159"/>
      <c r="K206" s="159"/>
      <c r="L206" s="159"/>
      <c r="M206" s="160"/>
      <c r="N206" s="161"/>
      <c r="O206" s="161"/>
      <c r="P206" s="161"/>
      <c r="Q206" s="161"/>
      <c r="R206" s="161"/>
      <c r="S206" s="161"/>
      <c r="T206" s="161"/>
      <c r="U206" s="161"/>
      <c r="V206" s="159"/>
      <c r="W206" s="159"/>
      <c r="X206" s="159"/>
      <c r="Y206" s="159"/>
      <c r="Z206" s="159"/>
      <c r="AA206" s="159"/>
      <c r="AB206" s="159"/>
      <c r="AC206" s="257"/>
      <c r="AU206" s="257"/>
      <c r="AV206" s="257"/>
      <c r="AW206" s="257"/>
      <c r="AX206" s="257"/>
      <c r="AY206" s="257"/>
      <c r="AZ206" s="257"/>
      <c r="BA206" s="257"/>
      <c r="BB206" s="257"/>
      <c r="BC206" s="257"/>
      <c r="BD206" s="257"/>
      <c r="BE206" s="257"/>
      <c r="BF206" s="257"/>
    </row>
    <row r="207" spans="1:58" ht="19.95" customHeight="1" x14ac:dyDescent="0.25">
      <c r="A207" s="159"/>
      <c r="B207" s="159"/>
      <c r="C207" s="159"/>
      <c r="D207" s="159"/>
      <c r="E207" s="159"/>
      <c r="F207" s="159"/>
      <c r="G207" s="159"/>
      <c r="H207" s="159"/>
      <c r="I207" s="159"/>
      <c r="J207" s="159"/>
      <c r="K207" s="159"/>
      <c r="L207" s="159"/>
      <c r="M207" s="160"/>
      <c r="N207" s="161"/>
      <c r="O207" s="161"/>
      <c r="P207" s="161"/>
      <c r="Q207" s="161"/>
      <c r="R207" s="161"/>
      <c r="S207" s="161"/>
      <c r="T207" s="161"/>
      <c r="U207" s="161"/>
      <c r="V207" s="159"/>
      <c r="W207" s="159"/>
      <c r="X207" s="159"/>
      <c r="Y207" s="159"/>
      <c r="Z207" s="159"/>
      <c r="AA207" s="159"/>
      <c r="AB207" s="159"/>
      <c r="AC207" s="257"/>
      <c r="AU207" s="257"/>
      <c r="AV207" s="257"/>
      <c r="AW207" s="257"/>
      <c r="AX207" s="257"/>
      <c r="AY207" s="257"/>
      <c r="AZ207" s="257"/>
      <c r="BA207" s="257"/>
      <c r="BB207" s="257"/>
      <c r="BC207" s="257"/>
      <c r="BD207" s="257"/>
      <c r="BE207" s="257"/>
      <c r="BF207" s="257"/>
    </row>
    <row r="208" spans="1:58" ht="19.95" customHeight="1" x14ac:dyDescent="0.25">
      <c r="A208" s="159"/>
      <c r="B208" s="159"/>
      <c r="C208" s="159"/>
      <c r="D208" s="159"/>
      <c r="E208" s="159"/>
      <c r="F208" s="159"/>
      <c r="G208" s="159"/>
      <c r="H208" s="159"/>
      <c r="I208" s="159"/>
      <c r="J208" s="159"/>
      <c r="K208" s="159"/>
      <c r="L208" s="159"/>
      <c r="M208" s="160"/>
      <c r="N208" s="161"/>
      <c r="O208" s="161"/>
      <c r="P208" s="161"/>
      <c r="Q208" s="161"/>
      <c r="R208" s="161"/>
      <c r="S208" s="161"/>
      <c r="T208" s="161"/>
      <c r="U208" s="161"/>
      <c r="V208" s="159"/>
      <c r="W208" s="159"/>
      <c r="X208" s="159"/>
      <c r="Y208" s="159"/>
      <c r="Z208" s="159"/>
      <c r="AA208" s="159"/>
      <c r="AB208" s="159"/>
      <c r="AC208" s="257"/>
      <c r="AU208" s="257"/>
      <c r="AV208" s="257"/>
      <c r="AW208" s="257"/>
      <c r="AX208" s="257"/>
      <c r="AY208" s="257"/>
      <c r="AZ208" s="257"/>
      <c r="BA208" s="257"/>
      <c r="BB208" s="257"/>
      <c r="BC208" s="257"/>
      <c r="BD208" s="257"/>
      <c r="BE208" s="257"/>
      <c r="BF208" s="257"/>
    </row>
    <row r="209" spans="1:58" ht="19.95" customHeight="1" x14ac:dyDescent="0.25">
      <c r="A209" s="159"/>
      <c r="B209" s="159"/>
      <c r="C209" s="159"/>
      <c r="D209" s="159"/>
      <c r="E209" s="159"/>
      <c r="F209" s="159"/>
      <c r="G209" s="159"/>
      <c r="H209" s="159"/>
      <c r="I209" s="159"/>
      <c r="J209" s="159"/>
      <c r="K209" s="159"/>
      <c r="L209" s="159"/>
      <c r="M209" s="160"/>
      <c r="N209" s="161"/>
      <c r="O209" s="161"/>
      <c r="P209" s="161"/>
      <c r="Q209" s="161"/>
      <c r="R209" s="161"/>
      <c r="S209" s="161"/>
      <c r="T209" s="161"/>
      <c r="U209" s="161"/>
      <c r="V209" s="159"/>
      <c r="W209" s="159"/>
      <c r="X209" s="159"/>
      <c r="Y209" s="159"/>
      <c r="Z209" s="159"/>
      <c r="AA209" s="159"/>
      <c r="AB209" s="159"/>
      <c r="AC209" s="257"/>
      <c r="AU209" s="257"/>
      <c r="AV209" s="257"/>
      <c r="AW209" s="257"/>
      <c r="AX209" s="257"/>
      <c r="AY209" s="257"/>
      <c r="AZ209" s="257"/>
      <c r="BA209" s="257"/>
      <c r="BB209" s="257"/>
      <c r="BC209" s="257"/>
      <c r="BD209" s="257"/>
      <c r="BE209" s="257"/>
      <c r="BF209" s="257"/>
    </row>
    <row r="210" spans="1:58" ht="19.95" customHeight="1" x14ac:dyDescent="0.25">
      <c r="A210" s="159"/>
      <c r="B210" s="159"/>
      <c r="C210" s="159"/>
      <c r="D210" s="159"/>
      <c r="E210" s="159"/>
      <c r="F210" s="159"/>
      <c r="G210" s="159"/>
      <c r="H210" s="159"/>
      <c r="I210" s="159"/>
      <c r="J210" s="159"/>
      <c r="K210" s="159"/>
      <c r="L210" s="159"/>
      <c r="M210" s="160"/>
      <c r="N210" s="161"/>
      <c r="O210" s="161"/>
      <c r="P210" s="161"/>
      <c r="Q210" s="161"/>
      <c r="R210" s="161"/>
      <c r="S210" s="161"/>
      <c r="T210" s="161"/>
      <c r="U210" s="161"/>
      <c r="V210" s="159"/>
      <c r="W210" s="159"/>
      <c r="X210" s="159"/>
      <c r="Y210" s="159"/>
      <c r="Z210" s="159"/>
      <c r="AA210" s="159"/>
      <c r="AB210" s="159"/>
      <c r="AC210" s="257"/>
      <c r="AU210" s="257"/>
      <c r="AV210" s="257"/>
      <c r="AW210" s="257"/>
      <c r="AX210" s="257"/>
      <c r="AY210" s="257"/>
      <c r="AZ210" s="257"/>
      <c r="BA210" s="257"/>
      <c r="BB210" s="257"/>
      <c r="BC210" s="257"/>
      <c r="BD210" s="257"/>
      <c r="BE210" s="257"/>
      <c r="BF210" s="257"/>
    </row>
    <row r="211" spans="1:58" ht="19.95" customHeight="1" x14ac:dyDescent="0.25">
      <c r="A211" s="159"/>
      <c r="B211" s="159"/>
      <c r="C211" s="159"/>
      <c r="D211" s="159"/>
      <c r="E211" s="159"/>
      <c r="F211" s="159"/>
      <c r="G211" s="159"/>
      <c r="H211" s="159"/>
      <c r="I211" s="159"/>
      <c r="J211" s="159"/>
      <c r="K211" s="159"/>
      <c r="L211" s="159"/>
      <c r="M211" s="160"/>
      <c r="N211" s="161"/>
      <c r="O211" s="161"/>
      <c r="P211" s="161"/>
      <c r="Q211" s="161"/>
      <c r="R211" s="161"/>
      <c r="S211" s="161"/>
      <c r="T211" s="161"/>
      <c r="U211" s="161"/>
      <c r="V211" s="159"/>
      <c r="W211" s="159"/>
      <c r="X211" s="159"/>
      <c r="Y211" s="159"/>
      <c r="Z211" s="159"/>
      <c r="AA211" s="159"/>
      <c r="AB211" s="159"/>
      <c r="AC211" s="257"/>
      <c r="AU211" s="257"/>
      <c r="AV211" s="257"/>
      <c r="AW211" s="257"/>
      <c r="AX211" s="257"/>
      <c r="AY211" s="257"/>
      <c r="AZ211" s="257"/>
      <c r="BA211" s="257"/>
      <c r="BB211" s="257"/>
      <c r="BC211" s="257"/>
      <c r="BD211" s="257"/>
      <c r="BE211" s="257"/>
      <c r="BF211" s="257"/>
    </row>
    <row r="212" spans="1:58" ht="19.95" customHeight="1" x14ac:dyDescent="0.25">
      <c r="A212" s="159"/>
      <c r="B212" s="159"/>
      <c r="C212" s="159"/>
      <c r="D212" s="159"/>
      <c r="E212" s="159"/>
      <c r="F212" s="159"/>
      <c r="G212" s="159"/>
      <c r="H212" s="159"/>
      <c r="I212" s="159"/>
      <c r="J212" s="159"/>
      <c r="K212" s="159"/>
      <c r="L212" s="159"/>
      <c r="M212" s="160"/>
      <c r="N212" s="161"/>
      <c r="O212" s="161"/>
      <c r="P212" s="161"/>
      <c r="Q212" s="161"/>
      <c r="R212" s="161"/>
      <c r="S212" s="161"/>
      <c r="T212" s="161"/>
      <c r="U212" s="161"/>
      <c r="V212" s="159"/>
      <c r="W212" s="159"/>
      <c r="X212" s="159"/>
      <c r="Y212" s="159"/>
      <c r="Z212" s="159"/>
      <c r="AA212" s="159"/>
      <c r="AB212" s="159"/>
      <c r="AC212" s="257"/>
      <c r="AU212" s="257"/>
      <c r="AV212" s="257"/>
      <c r="AW212" s="257"/>
      <c r="AX212" s="257"/>
      <c r="AY212" s="257"/>
      <c r="AZ212" s="257"/>
      <c r="BA212" s="257"/>
      <c r="BB212" s="257"/>
      <c r="BC212" s="257"/>
      <c r="BD212" s="257"/>
      <c r="BE212" s="257"/>
      <c r="BF212" s="257"/>
    </row>
    <row r="213" spans="1:58" ht="19.95" customHeight="1" x14ac:dyDescent="0.25">
      <c r="A213" s="159"/>
      <c r="B213" s="159"/>
      <c r="C213" s="159"/>
      <c r="D213" s="159"/>
      <c r="E213" s="159"/>
      <c r="F213" s="159"/>
      <c r="G213" s="159"/>
      <c r="H213" s="159"/>
      <c r="I213" s="159"/>
      <c r="J213" s="159"/>
      <c r="K213" s="159"/>
      <c r="L213" s="159"/>
      <c r="M213" s="160"/>
      <c r="N213" s="161"/>
      <c r="O213" s="161"/>
      <c r="P213" s="161"/>
      <c r="Q213" s="161"/>
      <c r="R213" s="161"/>
      <c r="S213" s="161"/>
      <c r="T213" s="161"/>
      <c r="U213" s="161"/>
      <c r="V213" s="159"/>
      <c r="W213" s="159"/>
      <c r="X213" s="159"/>
      <c r="Y213" s="159"/>
      <c r="Z213" s="159"/>
      <c r="AA213" s="159"/>
      <c r="AB213" s="159"/>
      <c r="AC213" s="257"/>
      <c r="AU213" s="257"/>
      <c r="AV213" s="257"/>
      <c r="AW213" s="257"/>
      <c r="AX213" s="257"/>
      <c r="AY213" s="257"/>
      <c r="AZ213" s="257"/>
      <c r="BA213" s="257"/>
      <c r="BB213" s="257"/>
      <c r="BC213" s="257"/>
      <c r="BD213" s="257"/>
      <c r="BE213" s="257"/>
      <c r="BF213" s="257"/>
    </row>
    <row r="214" spans="1:58" ht="19.95" customHeight="1" x14ac:dyDescent="0.25">
      <c r="A214" s="159"/>
      <c r="B214" s="159"/>
      <c r="C214" s="159"/>
      <c r="D214" s="159"/>
      <c r="E214" s="159"/>
      <c r="F214" s="159"/>
      <c r="G214" s="159"/>
      <c r="H214" s="159"/>
      <c r="I214" s="159"/>
      <c r="J214" s="159"/>
      <c r="K214" s="159"/>
      <c r="L214" s="159"/>
      <c r="M214" s="160"/>
      <c r="N214" s="161"/>
      <c r="O214" s="161"/>
      <c r="P214" s="161"/>
      <c r="Q214" s="161"/>
      <c r="R214" s="161"/>
      <c r="S214" s="161"/>
      <c r="T214" s="161"/>
      <c r="U214" s="161"/>
      <c r="V214" s="159"/>
      <c r="W214" s="159"/>
      <c r="X214" s="159"/>
      <c r="Y214" s="159"/>
      <c r="Z214" s="159"/>
      <c r="AA214" s="159"/>
      <c r="AB214" s="159"/>
      <c r="AC214" s="257"/>
      <c r="AU214" s="257"/>
      <c r="AV214" s="257"/>
      <c r="AW214" s="257"/>
      <c r="AX214" s="257"/>
      <c r="AY214" s="257"/>
      <c r="AZ214" s="257"/>
      <c r="BA214" s="257"/>
      <c r="BB214" s="257"/>
      <c r="BC214" s="257"/>
      <c r="BD214" s="257"/>
      <c r="BE214" s="257"/>
      <c r="BF214" s="257"/>
    </row>
    <row r="215" spans="1:58" ht="19.95" customHeight="1" x14ac:dyDescent="0.25">
      <c r="A215" s="159"/>
      <c r="B215" s="159"/>
      <c r="C215" s="159"/>
      <c r="D215" s="159"/>
      <c r="E215" s="159"/>
      <c r="F215" s="159"/>
      <c r="G215" s="159"/>
      <c r="H215" s="159"/>
      <c r="I215" s="159"/>
      <c r="J215" s="159"/>
      <c r="K215" s="159"/>
      <c r="L215" s="159"/>
      <c r="M215" s="160"/>
      <c r="N215" s="161"/>
      <c r="O215" s="161"/>
      <c r="P215" s="161"/>
      <c r="Q215" s="161"/>
      <c r="R215" s="161"/>
      <c r="S215" s="161"/>
      <c r="T215" s="161"/>
      <c r="U215" s="161"/>
      <c r="V215" s="159"/>
      <c r="W215" s="159"/>
      <c r="X215" s="159"/>
      <c r="Y215" s="159"/>
      <c r="Z215" s="159"/>
      <c r="AA215" s="159"/>
      <c r="AB215" s="159"/>
      <c r="AC215" s="257"/>
      <c r="AU215" s="257"/>
      <c r="AV215" s="257"/>
      <c r="AW215" s="257"/>
      <c r="AX215" s="257"/>
      <c r="AY215" s="257"/>
      <c r="AZ215" s="257"/>
      <c r="BA215" s="257"/>
      <c r="BB215" s="257"/>
      <c r="BC215" s="257"/>
      <c r="BD215" s="257"/>
      <c r="BE215" s="257"/>
      <c r="BF215" s="257"/>
    </row>
    <row r="216" spans="1:58" ht="19.95" customHeight="1" x14ac:dyDescent="0.25">
      <c r="A216" s="159"/>
      <c r="B216" s="159"/>
      <c r="C216" s="159"/>
      <c r="D216" s="159"/>
      <c r="E216" s="159"/>
      <c r="F216" s="159"/>
      <c r="G216" s="159"/>
      <c r="H216" s="159"/>
      <c r="I216" s="159"/>
      <c r="J216" s="159"/>
      <c r="K216" s="159"/>
      <c r="L216" s="159"/>
      <c r="M216" s="160"/>
      <c r="N216" s="161"/>
      <c r="O216" s="161"/>
      <c r="P216" s="161"/>
      <c r="Q216" s="161"/>
      <c r="R216" s="161"/>
      <c r="S216" s="161"/>
      <c r="T216" s="161"/>
      <c r="U216" s="161"/>
      <c r="V216" s="159"/>
      <c r="W216" s="159"/>
      <c r="X216" s="159"/>
      <c r="Y216" s="159"/>
      <c r="Z216" s="159"/>
      <c r="AA216" s="159"/>
      <c r="AB216" s="159"/>
      <c r="AC216" s="257"/>
      <c r="AU216" s="257"/>
      <c r="AV216" s="257"/>
      <c r="AW216" s="257"/>
      <c r="AX216" s="257"/>
      <c r="AY216" s="257"/>
      <c r="AZ216" s="257"/>
      <c r="BA216" s="257"/>
      <c r="BB216" s="257"/>
      <c r="BC216" s="257"/>
      <c r="BD216" s="257"/>
      <c r="BE216" s="257"/>
      <c r="BF216" s="257"/>
    </row>
    <row r="217" spans="1:58" ht="19.95" customHeight="1" x14ac:dyDescent="0.25">
      <c r="A217" s="159"/>
      <c r="B217" s="159"/>
      <c r="C217" s="159"/>
      <c r="D217" s="159"/>
      <c r="E217" s="159"/>
      <c r="F217" s="159"/>
      <c r="G217" s="159"/>
      <c r="H217" s="159"/>
      <c r="I217" s="159"/>
      <c r="J217" s="159"/>
      <c r="K217" s="159"/>
      <c r="L217" s="159"/>
      <c r="M217" s="160"/>
      <c r="N217" s="161"/>
      <c r="O217" s="161"/>
      <c r="P217" s="161"/>
      <c r="Q217" s="161"/>
      <c r="R217" s="161"/>
      <c r="S217" s="161"/>
      <c r="T217" s="161"/>
      <c r="U217" s="161"/>
      <c r="V217" s="159"/>
      <c r="W217" s="159"/>
      <c r="X217" s="159"/>
      <c r="Y217" s="159"/>
      <c r="Z217" s="159"/>
      <c r="AA217" s="159"/>
      <c r="AB217" s="159"/>
      <c r="AC217" s="257"/>
      <c r="AU217" s="257"/>
      <c r="AV217" s="257"/>
      <c r="AW217" s="257"/>
      <c r="AX217" s="257"/>
      <c r="AY217" s="257"/>
      <c r="AZ217" s="257"/>
      <c r="BA217" s="257"/>
      <c r="BB217" s="257"/>
      <c r="BC217" s="257"/>
      <c r="BD217" s="257"/>
      <c r="BE217" s="257"/>
      <c r="BF217" s="257"/>
    </row>
    <row r="218" spans="1:58" ht="19.95" customHeight="1" x14ac:dyDescent="0.25">
      <c r="A218" s="159"/>
      <c r="B218" s="159"/>
      <c r="C218" s="159"/>
      <c r="D218" s="159"/>
      <c r="E218" s="159"/>
      <c r="F218" s="159"/>
      <c r="G218" s="159"/>
      <c r="H218" s="159"/>
      <c r="I218" s="159"/>
      <c r="J218" s="159"/>
      <c r="K218" s="159"/>
      <c r="L218" s="159"/>
      <c r="M218" s="160"/>
      <c r="N218" s="161"/>
      <c r="O218" s="161"/>
      <c r="P218" s="161"/>
      <c r="Q218" s="161"/>
      <c r="R218" s="161"/>
      <c r="S218" s="161"/>
      <c r="T218" s="161"/>
      <c r="U218" s="161"/>
      <c r="V218" s="159"/>
      <c r="W218" s="159"/>
      <c r="X218" s="159"/>
      <c r="Y218" s="159"/>
      <c r="Z218" s="159"/>
      <c r="AA218" s="159"/>
      <c r="AB218" s="159"/>
      <c r="AC218" s="257"/>
      <c r="AU218" s="257"/>
      <c r="AV218" s="257"/>
      <c r="AW218" s="257"/>
      <c r="AX218" s="257"/>
      <c r="AY218" s="257"/>
      <c r="AZ218" s="257"/>
      <c r="BA218" s="257"/>
      <c r="BB218" s="257"/>
      <c r="BC218" s="257"/>
      <c r="BD218" s="257"/>
      <c r="BE218" s="257"/>
      <c r="BF218" s="257"/>
    </row>
    <row r="219" spans="1:58" ht="19.95" customHeight="1" x14ac:dyDescent="0.25">
      <c r="A219" s="159"/>
      <c r="B219" s="159"/>
      <c r="C219" s="159"/>
      <c r="D219" s="159"/>
      <c r="E219" s="159"/>
      <c r="F219" s="159"/>
      <c r="G219" s="159"/>
      <c r="H219" s="159"/>
      <c r="I219" s="159"/>
      <c r="J219" s="159"/>
      <c r="K219" s="159"/>
      <c r="L219" s="159"/>
      <c r="M219" s="160"/>
      <c r="N219" s="161"/>
      <c r="O219" s="161"/>
      <c r="P219" s="161"/>
      <c r="Q219" s="161"/>
      <c r="R219" s="161"/>
      <c r="S219" s="161"/>
      <c r="T219" s="161"/>
      <c r="U219" s="161"/>
      <c r="V219" s="159"/>
      <c r="W219" s="159"/>
      <c r="X219" s="159"/>
      <c r="Y219" s="159"/>
      <c r="Z219" s="159"/>
      <c r="AA219" s="159"/>
      <c r="AB219" s="159"/>
      <c r="AC219" s="257"/>
      <c r="AU219" s="257"/>
      <c r="AV219" s="257"/>
      <c r="AW219" s="257"/>
      <c r="AX219" s="257"/>
      <c r="AY219" s="257"/>
      <c r="AZ219" s="257"/>
      <c r="BA219" s="257"/>
      <c r="BB219" s="257"/>
      <c r="BC219" s="257"/>
      <c r="BD219" s="257"/>
      <c r="BE219" s="257"/>
      <c r="BF219" s="257"/>
    </row>
    <row r="220" spans="1:58" ht="19.95" customHeight="1" x14ac:dyDescent="0.25">
      <c r="A220" s="159"/>
      <c r="B220" s="159"/>
      <c r="C220" s="159"/>
      <c r="D220" s="159"/>
      <c r="E220" s="159"/>
      <c r="F220" s="159"/>
      <c r="G220" s="159"/>
      <c r="H220" s="159"/>
      <c r="I220" s="159"/>
      <c r="J220" s="159"/>
      <c r="K220" s="159"/>
      <c r="L220" s="159"/>
      <c r="M220" s="160"/>
      <c r="N220" s="161"/>
      <c r="O220" s="161"/>
      <c r="P220" s="161"/>
      <c r="Q220" s="161"/>
      <c r="R220" s="161"/>
      <c r="S220" s="161"/>
      <c r="T220" s="161"/>
      <c r="U220" s="161"/>
      <c r="V220" s="159"/>
      <c r="W220" s="159"/>
      <c r="X220" s="159"/>
      <c r="Y220" s="159"/>
      <c r="Z220" s="159"/>
      <c r="AA220" s="159"/>
      <c r="AB220" s="159"/>
      <c r="AC220" s="257"/>
      <c r="AU220" s="257"/>
      <c r="AV220" s="257"/>
      <c r="AW220" s="257"/>
      <c r="AX220" s="257"/>
      <c r="AY220" s="257"/>
      <c r="AZ220" s="257"/>
      <c r="BA220" s="257"/>
      <c r="BB220" s="257"/>
      <c r="BC220" s="257"/>
      <c r="BD220" s="257"/>
      <c r="BE220" s="257"/>
      <c r="BF220" s="257"/>
    </row>
    <row r="221" spans="1:58" ht="19.95" customHeight="1" x14ac:dyDescent="0.25">
      <c r="A221" s="159"/>
      <c r="B221" s="159"/>
      <c r="C221" s="159"/>
      <c r="D221" s="159"/>
      <c r="E221" s="159"/>
      <c r="F221" s="159"/>
      <c r="G221" s="159"/>
      <c r="H221" s="159"/>
      <c r="I221" s="159"/>
      <c r="J221" s="159"/>
      <c r="K221" s="159"/>
      <c r="L221" s="159"/>
      <c r="M221" s="160"/>
      <c r="N221" s="161"/>
      <c r="O221" s="161"/>
      <c r="P221" s="161"/>
      <c r="Q221" s="161"/>
      <c r="R221" s="161"/>
      <c r="S221" s="161"/>
      <c r="T221" s="161"/>
      <c r="U221" s="161"/>
      <c r="V221" s="159"/>
      <c r="W221" s="159"/>
      <c r="X221" s="159"/>
      <c r="Y221" s="159"/>
      <c r="Z221" s="159"/>
      <c r="AA221" s="159"/>
      <c r="AB221" s="159"/>
      <c r="AC221" s="257"/>
      <c r="AU221" s="257"/>
      <c r="AV221" s="257"/>
      <c r="AW221" s="257"/>
      <c r="AX221" s="257"/>
      <c r="AY221" s="257"/>
      <c r="AZ221" s="257"/>
      <c r="BA221" s="257"/>
      <c r="BB221" s="257"/>
      <c r="BC221" s="257"/>
      <c r="BD221" s="257"/>
      <c r="BE221" s="257"/>
      <c r="BF221" s="257"/>
    </row>
    <row r="222" spans="1:58" ht="19.95" customHeight="1" x14ac:dyDescent="0.25">
      <c r="A222" s="159"/>
      <c r="B222" s="159"/>
      <c r="C222" s="159"/>
      <c r="D222" s="159"/>
      <c r="E222" s="159"/>
      <c r="F222" s="159"/>
      <c r="G222" s="159"/>
      <c r="H222" s="159"/>
      <c r="I222" s="159"/>
      <c r="J222" s="159"/>
      <c r="K222" s="159"/>
      <c r="L222" s="159"/>
      <c r="M222" s="160"/>
      <c r="N222" s="161"/>
      <c r="O222" s="161"/>
      <c r="P222" s="161"/>
      <c r="Q222" s="161"/>
      <c r="R222" s="161"/>
      <c r="S222" s="161"/>
      <c r="T222" s="161"/>
      <c r="U222" s="161"/>
      <c r="V222" s="159"/>
      <c r="W222" s="159"/>
      <c r="X222" s="159"/>
      <c r="Y222" s="159"/>
      <c r="Z222" s="159"/>
      <c r="AA222" s="159"/>
      <c r="AB222" s="159"/>
      <c r="AC222" s="257"/>
      <c r="AU222" s="257"/>
      <c r="AV222" s="257"/>
      <c r="AW222" s="257"/>
      <c r="AX222" s="257"/>
      <c r="AY222" s="257"/>
      <c r="AZ222" s="257"/>
      <c r="BA222" s="257"/>
      <c r="BB222" s="257"/>
      <c r="BC222" s="257"/>
      <c r="BD222" s="257"/>
      <c r="BE222" s="257"/>
      <c r="BF222" s="257"/>
    </row>
    <row r="223" spans="1:58" ht="19.95" customHeight="1" x14ac:dyDescent="0.25">
      <c r="A223" s="159"/>
      <c r="B223" s="159"/>
      <c r="C223" s="159"/>
      <c r="D223" s="159"/>
      <c r="E223" s="159"/>
      <c r="F223" s="159"/>
      <c r="G223" s="159"/>
      <c r="H223" s="159"/>
      <c r="I223" s="159"/>
      <c r="J223" s="159"/>
      <c r="K223" s="159"/>
      <c r="L223" s="159"/>
      <c r="M223" s="160"/>
      <c r="N223" s="161"/>
      <c r="O223" s="161"/>
      <c r="P223" s="161"/>
      <c r="Q223" s="161"/>
      <c r="R223" s="161"/>
      <c r="S223" s="161"/>
      <c r="T223" s="161"/>
      <c r="U223" s="161"/>
      <c r="V223" s="159"/>
      <c r="W223" s="159"/>
      <c r="X223" s="159"/>
      <c r="Y223" s="159"/>
      <c r="Z223" s="159"/>
      <c r="AA223" s="159"/>
      <c r="AB223" s="159"/>
      <c r="AC223" s="257"/>
      <c r="AU223" s="257"/>
      <c r="AV223" s="257"/>
      <c r="AW223" s="257"/>
      <c r="AX223" s="257"/>
      <c r="AY223" s="257"/>
      <c r="AZ223" s="257"/>
      <c r="BA223" s="257"/>
      <c r="BB223" s="257"/>
      <c r="BC223" s="257"/>
      <c r="BD223" s="257"/>
      <c r="BE223" s="257"/>
      <c r="BF223" s="257"/>
    </row>
    <row r="224" spans="1:58" s="260" customFormat="1" ht="19.95" customHeight="1" x14ac:dyDescent="0.25">
      <c r="A224" s="159"/>
      <c r="B224" s="159"/>
      <c r="C224" s="159"/>
      <c r="D224" s="159"/>
      <c r="E224" s="159"/>
      <c r="F224" s="159"/>
      <c r="G224" s="159"/>
      <c r="H224" s="159"/>
      <c r="I224" s="159"/>
      <c r="J224" s="159"/>
      <c r="K224" s="159"/>
      <c r="L224" s="159"/>
      <c r="M224" s="160"/>
      <c r="N224" s="161"/>
      <c r="O224" s="161"/>
      <c r="P224" s="161"/>
      <c r="Q224" s="161"/>
      <c r="R224" s="161"/>
      <c r="S224" s="161"/>
      <c r="T224" s="161"/>
      <c r="U224" s="161"/>
      <c r="V224" s="159"/>
      <c r="W224" s="159"/>
      <c r="X224" s="159"/>
      <c r="Y224" s="159"/>
      <c r="Z224" s="159"/>
      <c r="AA224" s="159"/>
      <c r="AB224" s="159"/>
      <c r="AC224" s="259"/>
      <c r="AD224" s="159"/>
      <c r="AE224" s="159"/>
      <c r="AF224" s="159"/>
      <c r="AG224" s="159"/>
      <c r="AH224" s="159"/>
      <c r="AI224" s="159"/>
      <c r="AJ224" s="159"/>
      <c r="AK224" s="159"/>
      <c r="AL224" s="159"/>
      <c r="AM224" s="159"/>
      <c r="AN224" s="159"/>
      <c r="AO224" s="159"/>
      <c r="AP224" s="159"/>
      <c r="AQ224" s="159"/>
      <c r="AR224" s="159"/>
      <c r="AS224" s="159"/>
      <c r="AT224" s="159"/>
      <c r="AU224" s="259"/>
      <c r="AV224" s="259"/>
      <c r="AW224" s="259"/>
      <c r="AX224" s="259"/>
      <c r="AY224" s="259"/>
      <c r="AZ224" s="259"/>
      <c r="BA224" s="259"/>
      <c r="BB224" s="259"/>
      <c r="BC224" s="259"/>
      <c r="BD224" s="259"/>
      <c r="BE224" s="259"/>
      <c r="BF224" s="259"/>
    </row>
    <row r="225" spans="1:58" s="260" customFormat="1" ht="19.95" customHeight="1" x14ac:dyDescent="0.25">
      <c r="A225" s="159"/>
      <c r="B225" s="159"/>
      <c r="C225" s="159"/>
      <c r="D225" s="159"/>
      <c r="E225" s="159"/>
      <c r="F225" s="159"/>
      <c r="G225" s="159"/>
      <c r="H225" s="159"/>
      <c r="I225" s="159"/>
      <c r="J225" s="159"/>
      <c r="K225" s="159"/>
      <c r="L225" s="159"/>
      <c r="M225" s="160"/>
      <c r="N225" s="161"/>
      <c r="O225" s="161"/>
      <c r="P225" s="161"/>
      <c r="Q225" s="161"/>
      <c r="R225" s="161"/>
      <c r="S225" s="161"/>
      <c r="T225" s="161"/>
      <c r="U225" s="161"/>
      <c r="V225" s="159"/>
      <c r="W225" s="159"/>
      <c r="X225" s="159"/>
      <c r="Y225" s="159"/>
      <c r="Z225" s="159"/>
      <c r="AA225" s="159"/>
      <c r="AB225" s="159"/>
      <c r="AC225" s="259"/>
      <c r="AD225" s="159"/>
      <c r="AE225" s="159"/>
      <c r="AF225" s="159"/>
      <c r="AG225" s="159"/>
      <c r="AH225" s="159"/>
      <c r="AI225" s="159"/>
      <c r="AJ225" s="159"/>
      <c r="AK225" s="159"/>
      <c r="AL225" s="159"/>
      <c r="AM225" s="159"/>
      <c r="AN225" s="159"/>
      <c r="AO225" s="159"/>
      <c r="AP225" s="159"/>
      <c r="AQ225" s="159"/>
      <c r="AR225" s="159"/>
      <c r="AS225" s="159"/>
      <c r="AT225" s="159"/>
      <c r="AU225" s="259"/>
      <c r="AV225" s="259"/>
      <c r="AW225" s="259"/>
      <c r="AX225" s="259"/>
      <c r="AY225" s="259"/>
      <c r="AZ225" s="259"/>
      <c r="BA225" s="259"/>
      <c r="BB225" s="259"/>
      <c r="BC225" s="259"/>
      <c r="BD225" s="259"/>
      <c r="BE225" s="259"/>
      <c r="BF225" s="259"/>
    </row>
    <row r="226" spans="1:58" ht="19.95" customHeight="1" x14ac:dyDescent="0.25">
      <c r="A226" s="159"/>
      <c r="B226" s="159"/>
      <c r="C226" s="159"/>
      <c r="D226" s="159"/>
      <c r="E226" s="159"/>
      <c r="F226" s="159"/>
      <c r="G226" s="159"/>
      <c r="H226" s="159"/>
      <c r="I226" s="159"/>
      <c r="J226" s="159"/>
      <c r="K226" s="159"/>
      <c r="L226" s="159"/>
      <c r="M226" s="160"/>
      <c r="N226" s="161"/>
      <c r="O226" s="161"/>
      <c r="P226" s="161"/>
      <c r="Q226" s="161"/>
      <c r="R226" s="161"/>
      <c r="S226" s="161"/>
      <c r="T226" s="161"/>
      <c r="U226" s="161"/>
      <c r="V226" s="159"/>
      <c r="W226" s="159"/>
      <c r="X226" s="159"/>
      <c r="Y226" s="159"/>
      <c r="Z226" s="159"/>
      <c r="AA226" s="159"/>
      <c r="AB226" s="159"/>
      <c r="AC226" s="257"/>
      <c r="AU226" s="257"/>
      <c r="AV226" s="257"/>
      <c r="AW226" s="257"/>
      <c r="AX226" s="257"/>
      <c r="AY226" s="257"/>
      <c r="AZ226" s="257"/>
      <c r="BA226" s="257"/>
      <c r="BB226" s="257"/>
      <c r="BC226" s="257"/>
      <c r="BD226" s="257"/>
      <c r="BE226" s="257"/>
      <c r="BF226" s="257"/>
    </row>
    <row r="227" spans="1:58" ht="19.95" customHeight="1" x14ac:dyDescent="0.25">
      <c r="A227" s="159"/>
      <c r="B227" s="159"/>
      <c r="C227" s="159"/>
      <c r="D227" s="159"/>
      <c r="E227" s="159"/>
      <c r="F227" s="159"/>
      <c r="G227" s="159"/>
      <c r="H227" s="159"/>
      <c r="I227" s="159"/>
      <c r="J227" s="159"/>
      <c r="K227" s="159"/>
      <c r="L227" s="159"/>
      <c r="M227" s="160"/>
      <c r="N227" s="161"/>
      <c r="O227" s="161"/>
      <c r="P227" s="161"/>
      <c r="Q227" s="161"/>
      <c r="R227" s="161"/>
      <c r="S227" s="161"/>
      <c r="T227" s="161"/>
      <c r="U227" s="161"/>
      <c r="V227" s="159"/>
      <c r="W227" s="159"/>
      <c r="X227" s="159"/>
      <c r="Y227" s="159"/>
      <c r="Z227" s="159"/>
      <c r="AA227" s="159"/>
      <c r="AB227" s="159"/>
      <c r="AC227" s="257"/>
      <c r="AU227" s="257"/>
      <c r="AV227" s="257"/>
      <c r="AW227" s="257"/>
      <c r="AX227" s="257"/>
      <c r="AY227" s="257"/>
      <c r="AZ227" s="257"/>
      <c r="BA227" s="257"/>
      <c r="BB227" s="257"/>
      <c r="BC227" s="257"/>
      <c r="BD227" s="257"/>
      <c r="BE227" s="257"/>
      <c r="BF227" s="257"/>
    </row>
    <row r="228" spans="1:58" ht="19.95" customHeight="1" x14ac:dyDescent="0.25">
      <c r="A228" s="159"/>
      <c r="B228" s="159"/>
      <c r="C228" s="159"/>
      <c r="D228" s="159"/>
      <c r="E228" s="159"/>
      <c r="F228" s="159"/>
      <c r="G228" s="159"/>
      <c r="H228" s="159"/>
      <c r="I228" s="159"/>
      <c r="J228" s="159"/>
      <c r="K228" s="159"/>
      <c r="L228" s="159"/>
      <c r="M228" s="160"/>
      <c r="N228" s="161"/>
      <c r="O228" s="161"/>
      <c r="P228" s="161"/>
      <c r="Q228" s="161"/>
      <c r="R228" s="161"/>
      <c r="S228" s="161"/>
      <c r="T228" s="161"/>
      <c r="U228" s="161"/>
      <c r="V228" s="159"/>
      <c r="W228" s="159"/>
      <c r="X228" s="159"/>
      <c r="Y228" s="159"/>
      <c r="Z228" s="159"/>
      <c r="AA228" s="159"/>
      <c r="AB228" s="159"/>
      <c r="AC228" s="257"/>
      <c r="AU228" s="257"/>
      <c r="AV228" s="257"/>
      <c r="AW228" s="257"/>
      <c r="AX228" s="257"/>
      <c r="AY228" s="257"/>
      <c r="AZ228" s="257"/>
      <c r="BA228" s="257"/>
      <c r="BB228" s="257"/>
      <c r="BC228" s="257"/>
      <c r="BD228" s="257"/>
      <c r="BE228" s="257"/>
      <c r="BF228" s="257"/>
    </row>
    <row r="229" spans="1:58" ht="19.95" customHeight="1" x14ac:dyDescent="0.25">
      <c r="A229" s="159"/>
      <c r="B229" s="159"/>
      <c r="C229" s="159"/>
      <c r="D229" s="159"/>
      <c r="E229" s="159"/>
      <c r="F229" s="159"/>
      <c r="G229" s="159"/>
      <c r="H229" s="159"/>
      <c r="I229" s="159"/>
      <c r="J229" s="159"/>
      <c r="K229" s="159"/>
      <c r="L229" s="159"/>
      <c r="M229" s="160"/>
      <c r="N229" s="161"/>
      <c r="O229" s="161"/>
      <c r="P229" s="161"/>
      <c r="Q229" s="161"/>
      <c r="R229" s="161"/>
      <c r="S229" s="161"/>
      <c r="T229" s="161"/>
      <c r="U229" s="161"/>
      <c r="V229" s="159"/>
      <c r="W229" s="159"/>
      <c r="X229" s="159"/>
      <c r="Y229" s="159"/>
      <c r="Z229" s="159"/>
      <c r="AA229" s="159"/>
      <c r="AB229" s="159"/>
      <c r="AC229" s="257"/>
      <c r="AU229" s="257"/>
      <c r="AV229" s="257"/>
      <c r="AW229" s="257"/>
      <c r="AX229" s="257"/>
      <c r="AY229" s="257"/>
      <c r="AZ229" s="257"/>
      <c r="BA229" s="257"/>
      <c r="BB229" s="257"/>
      <c r="BC229" s="257"/>
      <c r="BD229" s="257"/>
      <c r="BE229" s="257"/>
      <c r="BF229" s="257"/>
    </row>
    <row r="230" spans="1:58" ht="19.95" customHeight="1" x14ac:dyDescent="0.25">
      <c r="A230" s="159"/>
      <c r="B230" s="159"/>
      <c r="C230" s="159"/>
      <c r="D230" s="159"/>
      <c r="E230" s="159"/>
      <c r="F230" s="159"/>
      <c r="G230" s="159"/>
      <c r="H230" s="159"/>
      <c r="I230" s="159"/>
      <c r="J230" s="159"/>
      <c r="K230" s="159"/>
      <c r="L230" s="159"/>
      <c r="M230" s="160"/>
      <c r="N230" s="161"/>
      <c r="O230" s="161"/>
      <c r="P230" s="161"/>
      <c r="Q230" s="161"/>
      <c r="R230" s="161"/>
      <c r="S230" s="161"/>
      <c r="T230" s="161"/>
      <c r="U230" s="161"/>
      <c r="V230" s="159"/>
      <c r="W230" s="159"/>
      <c r="X230" s="159"/>
      <c r="Y230" s="159"/>
      <c r="Z230" s="159"/>
      <c r="AA230" s="159"/>
      <c r="AB230" s="159"/>
      <c r="AC230" s="257"/>
      <c r="AU230" s="257"/>
      <c r="AV230" s="257"/>
      <c r="AW230" s="257"/>
      <c r="AX230" s="257"/>
      <c r="AY230" s="257"/>
      <c r="AZ230" s="257"/>
      <c r="BA230" s="257"/>
      <c r="BB230" s="257"/>
      <c r="BC230" s="257"/>
      <c r="BD230" s="257"/>
      <c r="BE230" s="257"/>
      <c r="BF230" s="257"/>
    </row>
    <row r="231" spans="1:58" ht="19.95" customHeight="1" x14ac:dyDescent="0.25">
      <c r="A231" s="159"/>
      <c r="B231" s="159"/>
      <c r="C231" s="159"/>
      <c r="D231" s="159"/>
      <c r="E231" s="159"/>
      <c r="F231" s="159"/>
      <c r="G231" s="159"/>
      <c r="H231" s="159"/>
      <c r="I231" s="159"/>
      <c r="J231" s="159"/>
      <c r="K231" s="159"/>
      <c r="L231" s="159"/>
      <c r="M231" s="160"/>
      <c r="N231" s="161"/>
      <c r="O231" s="161"/>
      <c r="P231" s="161"/>
      <c r="Q231" s="161"/>
      <c r="R231" s="161"/>
      <c r="S231" s="161"/>
      <c r="T231" s="161"/>
      <c r="U231" s="161"/>
      <c r="V231" s="159"/>
      <c r="W231" s="159"/>
      <c r="X231" s="159"/>
      <c r="Y231" s="159"/>
      <c r="Z231" s="159"/>
      <c r="AA231" s="159"/>
      <c r="AB231" s="159"/>
      <c r="AC231" s="257"/>
      <c r="AU231" s="257"/>
      <c r="AV231" s="257"/>
      <c r="AW231" s="257"/>
      <c r="AX231" s="257"/>
      <c r="AY231" s="257"/>
      <c r="AZ231" s="257"/>
      <c r="BA231" s="257"/>
      <c r="BB231" s="257"/>
      <c r="BC231" s="257"/>
      <c r="BD231" s="257"/>
      <c r="BE231" s="257"/>
      <c r="BF231" s="257"/>
    </row>
    <row r="232" spans="1:58" ht="19.95" customHeight="1" x14ac:dyDescent="0.25">
      <c r="A232" s="159"/>
      <c r="B232" s="159"/>
      <c r="C232" s="159"/>
      <c r="D232" s="159"/>
      <c r="E232" s="159"/>
      <c r="F232" s="159"/>
      <c r="G232" s="159"/>
      <c r="H232" s="159"/>
      <c r="I232" s="159"/>
      <c r="J232" s="159"/>
      <c r="K232" s="159"/>
      <c r="L232" s="159"/>
      <c r="M232" s="160"/>
      <c r="N232" s="161"/>
      <c r="O232" s="161"/>
      <c r="P232" s="161"/>
      <c r="Q232" s="161"/>
      <c r="R232" s="161"/>
      <c r="S232" s="161"/>
      <c r="T232" s="161"/>
      <c r="U232" s="161"/>
      <c r="V232" s="159"/>
      <c r="W232" s="159"/>
      <c r="X232" s="159"/>
      <c r="Y232" s="159"/>
      <c r="Z232" s="159"/>
      <c r="AA232" s="159"/>
      <c r="AB232" s="159"/>
      <c r="AC232" s="257"/>
      <c r="AU232" s="257"/>
      <c r="AV232" s="257"/>
      <c r="AW232" s="257"/>
      <c r="AX232" s="257"/>
      <c r="AY232" s="257"/>
      <c r="AZ232" s="257"/>
      <c r="BA232" s="257"/>
      <c r="BB232" s="257"/>
      <c r="BC232" s="257"/>
      <c r="BD232" s="257"/>
      <c r="BE232" s="257"/>
      <c r="BF232" s="257"/>
    </row>
    <row r="233" spans="1:58" ht="19.95" customHeight="1" x14ac:dyDescent="0.25">
      <c r="A233" s="159"/>
      <c r="B233" s="159"/>
      <c r="C233" s="159"/>
      <c r="D233" s="159"/>
      <c r="E233" s="159"/>
      <c r="F233" s="159"/>
      <c r="G233" s="159"/>
      <c r="H233" s="159"/>
      <c r="I233" s="159"/>
      <c r="J233" s="159"/>
      <c r="K233" s="159"/>
      <c r="L233" s="159"/>
      <c r="M233" s="160"/>
      <c r="N233" s="161"/>
      <c r="O233" s="161"/>
      <c r="P233" s="161"/>
      <c r="Q233" s="161"/>
      <c r="R233" s="161"/>
      <c r="S233" s="161"/>
      <c r="T233" s="161"/>
      <c r="U233" s="161"/>
      <c r="V233" s="159"/>
      <c r="W233" s="159"/>
      <c r="X233" s="159"/>
      <c r="Y233" s="159"/>
      <c r="Z233" s="159"/>
      <c r="AA233" s="159"/>
      <c r="AB233" s="159"/>
      <c r="AC233" s="257"/>
      <c r="AU233" s="257"/>
      <c r="AV233" s="257"/>
      <c r="AW233" s="257"/>
      <c r="AX233" s="257"/>
      <c r="AY233" s="257"/>
      <c r="AZ233" s="257"/>
      <c r="BA233" s="257"/>
      <c r="BB233" s="257"/>
      <c r="BC233" s="257"/>
      <c r="BD233" s="257"/>
      <c r="BE233" s="257"/>
      <c r="BF233" s="257"/>
    </row>
    <row r="234" spans="1:58" ht="19.95" customHeight="1" x14ac:dyDescent="0.25">
      <c r="A234" s="159"/>
      <c r="B234" s="159"/>
      <c r="C234" s="159"/>
      <c r="D234" s="159"/>
      <c r="E234" s="159"/>
      <c r="F234" s="159"/>
      <c r="G234" s="159"/>
      <c r="H234" s="159"/>
      <c r="I234" s="159"/>
      <c r="J234" s="159"/>
      <c r="K234" s="159"/>
      <c r="L234" s="159"/>
      <c r="M234" s="160"/>
      <c r="N234" s="161"/>
      <c r="O234" s="161"/>
      <c r="P234" s="161"/>
      <c r="Q234" s="161"/>
      <c r="R234" s="161"/>
      <c r="S234" s="161"/>
      <c r="T234" s="161"/>
      <c r="U234" s="161"/>
      <c r="V234" s="159"/>
      <c r="W234" s="159"/>
      <c r="X234" s="159"/>
      <c r="Y234" s="159"/>
      <c r="Z234" s="159"/>
      <c r="AA234" s="159"/>
      <c r="AB234" s="159"/>
      <c r="AC234" s="257"/>
      <c r="AU234" s="257"/>
      <c r="AV234" s="257"/>
      <c r="AW234" s="257"/>
      <c r="AX234" s="257"/>
      <c r="AY234" s="257"/>
      <c r="AZ234" s="257"/>
      <c r="BA234" s="257"/>
      <c r="BB234" s="257"/>
      <c r="BC234" s="257"/>
      <c r="BD234" s="257"/>
      <c r="BE234" s="257"/>
      <c r="BF234" s="257"/>
    </row>
    <row r="235" spans="1:58" ht="19.95" customHeight="1" x14ac:dyDescent="0.25">
      <c r="A235" s="159"/>
      <c r="B235" s="159"/>
      <c r="C235" s="159"/>
      <c r="D235" s="159"/>
      <c r="E235" s="159"/>
      <c r="F235" s="159"/>
      <c r="G235" s="159"/>
      <c r="H235" s="159"/>
      <c r="I235" s="159"/>
      <c r="J235" s="159"/>
      <c r="K235" s="159"/>
      <c r="L235" s="159"/>
      <c r="M235" s="160"/>
      <c r="N235" s="161"/>
      <c r="O235" s="161"/>
      <c r="P235" s="161"/>
      <c r="Q235" s="161"/>
      <c r="R235" s="161"/>
      <c r="S235" s="161"/>
      <c r="T235" s="161"/>
      <c r="U235" s="161"/>
      <c r="V235" s="159"/>
      <c r="W235" s="159"/>
      <c r="X235" s="159"/>
      <c r="Y235" s="159"/>
      <c r="Z235" s="159"/>
      <c r="AA235" s="159"/>
      <c r="AB235" s="159"/>
      <c r="AC235" s="257"/>
      <c r="AU235" s="257"/>
      <c r="AV235" s="257"/>
      <c r="AW235" s="257"/>
      <c r="AX235" s="257"/>
      <c r="AY235" s="257"/>
      <c r="AZ235" s="257"/>
      <c r="BA235" s="257"/>
      <c r="BB235" s="257"/>
      <c r="BC235" s="257"/>
      <c r="BD235" s="257"/>
      <c r="BE235" s="257"/>
      <c r="BF235" s="257"/>
    </row>
    <row r="236" spans="1:58" ht="19.95" customHeight="1" x14ac:dyDescent="0.25">
      <c r="A236" s="159"/>
      <c r="B236" s="159"/>
      <c r="C236" s="159"/>
      <c r="D236" s="159"/>
      <c r="E236" s="159"/>
      <c r="F236" s="159"/>
      <c r="G236" s="159"/>
      <c r="H236" s="159"/>
      <c r="I236" s="159"/>
      <c r="J236" s="159"/>
      <c r="K236" s="159"/>
      <c r="L236" s="159"/>
      <c r="M236" s="160"/>
      <c r="N236" s="161"/>
      <c r="O236" s="161"/>
      <c r="P236" s="161"/>
      <c r="Q236" s="161"/>
      <c r="R236" s="161"/>
      <c r="S236" s="161"/>
      <c r="T236" s="161"/>
      <c r="U236" s="161"/>
      <c r="V236" s="159"/>
      <c r="W236" s="159"/>
      <c r="X236" s="159"/>
      <c r="Y236" s="159"/>
      <c r="Z236" s="159"/>
      <c r="AA236" s="159"/>
      <c r="AB236" s="159"/>
      <c r="AC236" s="257"/>
      <c r="AU236" s="257"/>
      <c r="AV236" s="257"/>
      <c r="AW236" s="257"/>
      <c r="AX236" s="257"/>
      <c r="AY236" s="257"/>
      <c r="AZ236" s="257"/>
      <c r="BA236" s="257"/>
      <c r="BB236" s="257"/>
      <c r="BC236" s="257"/>
      <c r="BD236" s="257"/>
      <c r="BE236" s="257"/>
      <c r="BF236" s="257"/>
    </row>
    <row r="237" spans="1:58" ht="19.95" customHeight="1" x14ac:dyDescent="0.25">
      <c r="A237" s="159"/>
      <c r="B237" s="159"/>
      <c r="C237" s="159"/>
      <c r="D237" s="159"/>
      <c r="E237" s="159"/>
      <c r="F237" s="159"/>
      <c r="G237" s="159"/>
      <c r="H237" s="159"/>
      <c r="I237" s="159"/>
      <c r="J237" s="159"/>
      <c r="K237" s="159"/>
      <c r="L237" s="159"/>
      <c r="M237" s="160"/>
      <c r="N237" s="161"/>
      <c r="O237" s="161"/>
      <c r="P237" s="161"/>
      <c r="Q237" s="161"/>
      <c r="R237" s="161"/>
      <c r="S237" s="161"/>
      <c r="T237" s="161"/>
      <c r="U237" s="161"/>
      <c r="V237" s="159"/>
      <c r="W237" s="159"/>
      <c r="X237" s="159"/>
      <c r="Y237" s="159"/>
      <c r="Z237" s="159"/>
      <c r="AA237" s="159"/>
      <c r="AB237" s="159"/>
      <c r="AC237" s="257"/>
      <c r="AU237" s="257"/>
      <c r="AV237" s="257"/>
      <c r="AW237" s="257"/>
      <c r="AX237" s="257"/>
      <c r="AY237" s="257"/>
      <c r="AZ237" s="257"/>
      <c r="BA237" s="257"/>
      <c r="BB237" s="257"/>
      <c r="BC237" s="257"/>
      <c r="BD237" s="257"/>
      <c r="BE237" s="257"/>
      <c r="BF237" s="257"/>
    </row>
    <row r="238" spans="1:58" ht="19.95" customHeight="1" x14ac:dyDescent="0.25">
      <c r="A238" s="159"/>
      <c r="B238" s="159"/>
      <c r="C238" s="159"/>
      <c r="D238" s="159"/>
      <c r="E238" s="159"/>
      <c r="F238" s="159"/>
      <c r="G238" s="159"/>
      <c r="H238" s="159"/>
      <c r="I238" s="159"/>
      <c r="J238" s="159"/>
      <c r="K238" s="159"/>
      <c r="L238" s="159"/>
      <c r="M238" s="160"/>
      <c r="N238" s="161"/>
      <c r="O238" s="161"/>
      <c r="P238" s="161"/>
      <c r="Q238" s="161"/>
      <c r="R238" s="161"/>
      <c r="S238" s="161"/>
      <c r="T238" s="161"/>
      <c r="U238" s="161"/>
      <c r="V238" s="159"/>
      <c r="W238" s="159"/>
      <c r="X238" s="159"/>
      <c r="Y238" s="159"/>
      <c r="Z238" s="159"/>
      <c r="AA238" s="159"/>
      <c r="AB238" s="159"/>
      <c r="AC238" s="257"/>
      <c r="AU238" s="257"/>
      <c r="AV238" s="257"/>
      <c r="AW238" s="257"/>
      <c r="AX238" s="257"/>
      <c r="AY238" s="257"/>
      <c r="AZ238" s="257"/>
      <c r="BA238" s="257"/>
      <c r="BB238" s="257"/>
      <c r="BC238" s="257"/>
      <c r="BD238" s="257"/>
      <c r="BE238" s="257"/>
      <c r="BF238" s="257"/>
    </row>
    <row r="239" spans="1:58" ht="19.95" customHeight="1" x14ac:dyDescent="0.25">
      <c r="A239" s="159"/>
      <c r="B239" s="159"/>
      <c r="C239" s="159"/>
      <c r="D239" s="159"/>
      <c r="E239" s="159"/>
      <c r="F239" s="159"/>
      <c r="G239" s="159"/>
      <c r="H239" s="159"/>
      <c r="I239" s="159"/>
      <c r="J239" s="159"/>
      <c r="K239" s="159"/>
      <c r="L239" s="159"/>
      <c r="M239" s="160"/>
      <c r="N239" s="161"/>
      <c r="O239" s="161"/>
      <c r="P239" s="161"/>
      <c r="Q239" s="161"/>
      <c r="R239" s="161"/>
      <c r="S239" s="161"/>
      <c r="T239" s="161"/>
      <c r="U239" s="161"/>
      <c r="V239" s="159"/>
      <c r="W239" s="159"/>
      <c r="X239" s="159"/>
      <c r="Y239" s="159"/>
      <c r="Z239" s="159"/>
      <c r="AA239" s="159"/>
      <c r="AB239" s="159"/>
      <c r="AC239" s="257"/>
      <c r="AU239" s="257"/>
      <c r="AV239" s="257"/>
      <c r="AW239" s="257"/>
      <c r="AX239" s="257"/>
      <c r="AY239" s="257"/>
      <c r="AZ239" s="257"/>
      <c r="BA239" s="257"/>
      <c r="BB239" s="257"/>
      <c r="BC239" s="257"/>
      <c r="BD239" s="257"/>
      <c r="BE239" s="257"/>
      <c r="BF239" s="257"/>
    </row>
    <row r="240" spans="1:58" ht="19.95" customHeight="1" x14ac:dyDescent="0.25">
      <c r="A240" s="159"/>
      <c r="B240" s="159"/>
      <c r="C240" s="159"/>
      <c r="D240" s="159"/>
      <c r="E240" s="159"/>
      <c r="F240" s="159"/>
      <c r="G240" s="159"/>
      <c r="H240" s="159"/>
      <c r="I240" s="159"/>
      <c r="J240" s="159"/>
      <c r="K240" s="159"/>
      <c r="L240" s="159"/>
      <c r="M240" s="160"/>
      <c r="N240" s="161"/>
      <c r="O240" s="161"/>
      <c r="P240" s="161"/>
      <c r="Q240" s="161"/>
      <c r="R240" s="161"/>
      <c r="S240" s="161"/>
      <c r="T240" s="161"/>
      <c r="U240" s="161"/>
      <c r="V240" s="159"/>
      <c r="W240" s="159"/>
      <c r="X240" s="159"/>
      <c r="Y240" s="159"/>
      <c r="Z240" s="159"/>
      <c r="AA240" s="159"/>
      <c r="AB240" s="159"/>
      <c r="AC240" s="257"/>
      <c r="AU240" s="257"/>
      <c r="AV240" s="257"/>
      <c r="AW240" s="257"/>
      <c r="AX240" s="257"/>
      <c r="AY240" s="257"/>
      <c r="AZ240" s="257"/>
      <c r="BA240" s="257"/>
      <c r="BB240" s="257"/>
      <c r="BC240" s="257"/>
      <c r="BD240" s="257"/>
      <c r="BE240" s="257"/>
      <c r="BF240" s="257"/>
    </row>
    <row r="241" spans="1:58" ht="19.95" customHeight="1" x14ac:dyDescent="0.25">
      <c r="A241" s="159"/>
      <c r="B241" s="159"/>
      <c r="C241" s="159"/>
      <c r="D241" s="159"/>
      <c r="E241" s="159"/>
      <c r="F241" s="159"/>
      <c r="G241" s="159"/>
      <c r="H241" s="159"/>
      <c r="I241" s="159"/>
      <c r="J241" s="159"/>
      <c r="K241" s="159"/>
      <c r="L241" s="159"/>
      <c r="M241" s="160"/>
      <c r="N241" s="161"/>
      <c r="O241" s="161"/>
      <c r="P241" s="161"/>
      <c r="Q241" s="161"/>
      <c r="R241" s="161"/>
      <c r="S241" s="161"/>
      <c r="T241" s="161"/>
      <c r="U241" s="161"/>
      <c r="V241" s="159"/>
      <c r="W241" s="159"/>
      <c r="X241" s="159"/>
      <c r="Y241" s="159"/>
      <c r="Z241" s="159"/>
      <c r="AA241" s="159"/>
      <c r="AB241" s="159"/>
      <c r="AC241" s="257"/>
      <c r="AU241" s="257"/>
      <c r="AV241" s="257"/>
      <c r="AW241" s="257"/>
      <c r="AX241" s="257"/>
      <c r="AY241" s="257"/>
      <c r="AZ241" s="257"/>
      <c r="BA241" s="257"/>
      <c r="BB241" s="257"/>
      <c r="BC241" s="257"/>
      <c r="BD241" s="257"/>
      <c r="BE241" s="257"/>
      <c r="BF241" s="257"/>
    </row>
    <row r="242" spans="1:58" ht="19.95" customHeight="1" x14ac:dyDescent="0.25">
      <c r="A242" s="159"/>
      <c r="B242" s="159"/>
      <c r="C242" s="159"/>
      <c r="D242" s="159"/>
      <c r="E242" s="159"/>
      <c r="F242" s="159"/>
      <c r="G242" s="159"/>
      <c r="H242" s="159"/>
      <c r="I242" s="159"/>
      <c r="J242" s="159"/>
      <c r="K242" s="159"/>
      <c r="L242" s="159"/>
      <c r="M242" s="160"/>
      <c r="N242" s="161"/>
      <c r="O242" s="161"/>
      <c r="P242" s="161"/>
      <c r="Q242" s="161"/>
      <c r="R242" s="161"/>
      <c r="S242" s="161"/>
      <c r="T242" s="161"/>
      <c r="U242" s="161"/>
      <c r="V242" s="159"/>
      <c r="W242" s="159"/>
      <c r="X242" s="159"/>
      <c r="Y242" s="159"/>
      <c r="Z242" s="159"/>
      <c r="AA242" s="159"/>
      <c r="AB242" s="159"/>
      <c r="AC242" s="257"/>
      <c r="AU242" s="257"/>
      <c r="AV242" s="257"/>
      <c r="AW242" s="257"/>
      <c r="AX242" s="257"/>
      <c r="AY242" s="257"/>
      <c r="AZ242" s="257"/>
      <c r="BA242" s="257"/>
      <c r="BB242" s="257"/>
      <c r="BC242" s="257"/>
      <c r="BD242" s="257"/>
      <c r="BE242" s="257"/>
      <c r="BF242" s="257"/>
    </row>
    <row r="243" spans="1:58" ht="19.95" customHeight="1" x14ac:dyDescent="0.25">
      <c r="A243" s="159"/>
      <c r="B243" s="159"/>
      <c r="C243" s="159"/>
      <c r="D243" s="159"/>
      <c r="E243" s="159"/>
      <c r="F243" s="159"/>
      <c r="G243" s="159"/>
      <c r="H243" s="159"/>
      <c r="I243" s="159"/>
      <c r="J243" s="159"/>
      <c r="K243" s="159"/>
      <c r="L243" s="159"/>
      <c r="M243" s="160"/>
      <c r="N243" s="161"/>
      <c r="O243" s="161"/>
      <c r="P243" s="161"/>
      <c r="Q243" s="161"/>
      <c r="R243" s="161"/>
      <c r="S243" s="161"/>
      <c r="T243" s="161"/>
      <c r="U243" s="161"/>
      <c r="V243" s="159"/>
      <c r="W243" s="159"/>
      <c r="X243" s="159"/>
      <c r="Y243" s="159"/>
      <c r="Z243" s="159"/>
      <c r="AA243" s="159"/>
      <c r="AB243" s="159"/>
      <c r="AC243" s="257"/>
      <c r="AU243" s="257"/>
      <c r="AV243" s="257"/>
      <c r="AW243" s="257"/>
      <c r="AX243" s="257"/>
      <c r="AY243" s="257"/>
      <c r="AZ243" s="257"/>
      <c r="BA243" s="257"/>
      <c r="BB243" s="257"/>
      <c r="BC243" s="257"/>
      <c r="BD243" s="257"/>
      <c r="BE243" s="257"/>
      <c r="BF243" s="257"/>
    </row>
    <row r="244" spans="1:58" ht="19.95" customHeight="1" x14ac:dyDescent="0.25">
      <c r="A244" s="159"/>
      <c r="B244" s="159"/>
      <c r="C244" s="159"/>
      <c r="D244" s="159"/>
      <c r="E244" s="159"/>
      <c r="F244" s="159"/>
      <c r="G244" s="159"/>
      <c r="H244" s="159"/>
      <c r="I244" s="159"/>
      <c r="J244" s="159"/>
      <c r="K244" s="159"/>
      <c r="L244" s="159"/>
      <c r="M244" s="160"/>
      <c r="N244" s="161"/>
      <c r="O244" s="161"/>
      <c r="P244" s="161"/>
      <c r="Q244" s="161"/>
      <c r="R244" s="161"/>
      <c r="S244" s="161"/>
      <c r="T244" s="161"/>
      <c r="U244" s="161"/>
      <c r="V244" s="159"/>
      <c r="W244" s="159"/>
      <c r="X244" s="159"/>
      <c r="Y244" s="159"/>
      <c r="Z244" s="159"/>
      <c r="AA244" s="159"/>
      <c r="AB244" s="159"/>
      <c r="AC244" s="257"/>
      <c r="AU244" s="257"/>
      <c r="AV244" s="257"/>
      <c r="AW244" s="257"/>
      <c r="AX244" s="257"/>
      <c r="AY244" s="257"/>
      <c r="AZ244" s="257"/>
      <c r="BA244" s="257"/>
      <c r="BB244" s="257"/>
      <c r="BC244" s="257"/>
      <c r="BD244" s="257"/>
      <c r="BE244" s="257"/>
      <c r="BF244" s="257"/>
    </row>
    <row r="245" spans="1:58" ht="19.95" customHeight="1" x14ac:dyDescent="0.25">
      <c r="A245" s="159"/>
      <c r="B245" s="159"/>
      <c r="C245" s="159"/>
      <c r="D245" s="159"/>
      <c r="E245" s="159"/>
      <c r="F245" s="159"/>
      <c r="G245" s="159"/>
      <c r="H245" s="159"/>
      <c r="I245" s="159"/>
      <c r="J245" s="159"/>
      <c r="K245" s="159"/>
      <c r="L245" s="159"/>
      <c r="M245" s="160"/>
      <c r="N245" s="161"/>
      <c r="O245" s="161"/>
      <c r="P245" s="161"/>
      <c r="Q245" s="161"/>
      <c r="R245" s="161"/>
      <c r="S245" s="161"/>
      <c r="T245" s="161"/>
      <c r="U245" s="161"/>
      <c r="V245" s="159"/>
      <c r="W245" s="159"/>
      <c r="X245" s="159"/>
      <c r="Y245" s="159"/>
      <c r="Z245" s="159"/>
      <c r="AA245" s="159"/>
      <c r="AB245" s="159"/>
      <c r="AC245" s="257"/>
      <c r="AU245" s="257"/>
      <c r="AV245" s="257"/>
      <c r="AW245" s="257"/>
      <c r="AX245" s="257"/>
      <c r="AY245" s="257"/>
      <c r="AZ245" s="257"/>
      <c r="BA245" s="257"/>
      <c r="BB245" s="257"/>
      <c r="BC245" s="257"/>
      <c r="BD245" s="257"/>
      <c r="BE245" s="257"/>
      <c r="BF245" s="257"/>
    </row>
    <row r="246" spans="1:58" ht="19.95" customHeight="1" x14ac:dyDescent="0.25">
      <c r="A246" s="159"/>
      <c r="B246" s="159"/>
      <c r="C246" s="159"/>
      <c r="D246" s="159"/>
      <c r="E246" s="159"/>
      <c r="F246" s="159"/>
      <c r="G246" s="159"/>
      <c r="H246" s="159"/>
      <c r="I246" s="159"/>
      <c r="J246" s="159"/>
      <c r="K246" s="159"/>
      <c r="L246" s="159"/>
      <c r="M246" s="160"/>
      <c r="N246" s="161"/>
      <c r="O246" s="161"/>
      <c r="P246" s="161"/>
      <c r="Q246" s="161"/>
      <c r="R246" s="161"/>
      <c r="S246" s="161"/>
      <c r="T246" s="161"/>
      <c r="U246" s="161"/>
      <c r="V246" s="159"/>
      <c r="W246" s="159"/>
      <c r="X246" s="159"/>
      <c r="Y246" s="159"/>
      <c r="Z246" s="159"/>
      <c r="AA246" s="159"/>
      <c r="AB246" s="159"/>
      <c r="AC246" s="257"/>
      <c r="AU246" s="257"/>
      <c r="AV246" s="257"/>
      <c r="AW246" s="257"/>
      <c r="AX246" s="257"/>
      <c r="AY246" s="257"/>
      <c r="AZ246" s="257"/>
      <c r="BA246" s="257"/>
      <c r="BB246" s="257"/>
      <c r="BC246" s="257"/>
      <c r="BD246" s="257"/>
      <c r="BE246" s="257"/>
      <c r="BF246" s="257"/>
    </row>
    <row r="247" spans="1:58" ht="19.95" customHeight="1" x14ac:dyDescent="0.25">
      <c r="A247" s="159"/>
      <c r="B247" s="159"/>
      <c r="C247" s="159"/>
      <c r="D247" s="159"/>
      <c r="E247" s="159"/>
      <c r="F247" s="159"/>
      <c r="G247" s="159"/>
      <c r="H247" s="159"/>
      <c r="I247" s="159"/>
      <c r="J247" s="159"/>
      <c r="K247" s="159"/>
      <c r="L247" s="159"/>
      <c r="M247" s="160"/>
      <c r="N247" s="161"/>
      <c r="O247" s="161"/>
      <c r="P247" s="161"/>
      <c r="Q247" s="161"/>
      <c r="R247" s="161"/>
      <c r="S247" s="161"/>
      <c r="T247" s="161"/>
      <c r="U247" s="161"/>
      <c r="V247" s="159"/>
      <c r="W247" s="159"/>
      <c r="X247" s="159"/>
      <c r="Y247" s="159"/>
      <c r="Z247" s="159"/>
      <c r="AA247" s="159"/>
      <c r="AB247" s="159"/>
      <c r="AC247" s="257"/>
      <c r="AU247" s="257"/>
      <c r="AV247" s="257"/>
      <c r="AW247" s="257"/>
      <c r="AX247" s="257"/>
      <c r="AY247" s="257"/>
      <c r="AZ247" s="257"/>
      <c r="BA247" s="257"/>
      <c r="BB247" s="257"/>
      <c r="BC247" s="257"/>
      <c r="BD247" s="257"/>
      <c r="BE247" s="257"/>
      <c r="BF247" s="257"/>
    </row>
    <row r="248" spans="1:58" ht="19.95" customHeight="1" x14ac:dyDescent="0.25">
      <c r="A248" s="159"/>
      <c r="B248" s="159"/>
      <c r="C248" s="159"/>
      <c r="D248" s="159"/>
      <c r="E248" s="159"/>
      <c r="F248" s="159"/>
      <c r="G248" s="159"/>
      <c r="H248" s="159"/>
      <c r="I248" s="159"/>
      <c r="J248" s="159"/>
      <c r="K248" s="159"/>
      <c r="L248" s="159"/>
      <c r="M248" s="160"/>
      <c r="N248" s="161"/>
      <c r="O248" s="161"/>
      <c r="P248" s="161"/>
      <c r="Q248" s="161"/>
      <c r="R248" s="161"/>
      <c r="S248" s="161"/>
      <c r="T248" s="161"/>
      <c r="U248" s="161"/>
      <c r="V248" s="159"/>
      <c r="W248" s="159"/>
      <c r="X248" s="159"/>
      <c r="Y248" s="159"/>
      <c r="Z248" s="159"/>
      <c r="AA248" s="159"/>
      <c r="AB248" s="159"/>
      <c r="AC248" s="257"/>
      <c r="AU248" s="257"/>
      <c r="AV248" s="257"/>
      <c r="AW248" s="257"/>
      <c r="AX248" s="257"/>
      <c r="AY248" s="257"/>
      <c r="AZ248" s="257"/>
      <c r="BA248" s="257"/>
      <c r="BB248" s="257"/>
      <c r="BC248" s="257"/>
      <c r="BD248" s="257"/>
      <c r="BE248" s="257"/>
      <c r="BF248" s="257"/>
    </row>
    <row r="249" spans="1:58" ht="19.95" customHeight="1" x14ac:dyDescent="0.25">
      <c r="A249" s="159"/>
      <c r="B249" s="159"/>
      <c r="C249" s="159"/>
      <c r="D249" s="159"/>
      <c r="E249" s="159"/>
      <c r="F249" s="159"/>
      <c r="G249" s="159"/>
      <c r="H249" s="159"/>
      <c r="I249" s="159"/>
      <c r="J249" s="159"/>
      <c r="K249" s="159"/>
      <c r="L249" s="159"/>
      <c r="M249" s="160"/>
      <c r="N249" s="161"/>
      <c r="O249" s="161"/>
      <c r="P249" s="161"/>
      <c r="Q249" s="161"/>
      <c r="R249" s="161"/>
      <c r="S249" s="161"/>
      <c r="T249" s="161"/>
      <c r="U249" s="161"/>
      <c r="V249" s="159"/>
      <c r="W249" s="159"/>
      <c r="X249" s="159"/>
      <c r="Y249" s="159"/>
      <c r="Z249" s="159"/>
      <c r="AA249" s="159"/>
      <c r="AB249" s="159"/>
      <c r="AC249" s="257"/>
      <c r="AU249" s="257"/>
      <c r="AV249" s="257"/>
      <c r="AW249" s="257"/>
      <c r="AX249" s="257"/>
      <c r="AY249" s="257"/>
      <c r="AZ249" s="257"/>
      <c r="BA249" s="257"/>
      <c r="BB249" s="257"/>
      <c r="BC249" s="257"/>
      <c r="BD249" s="257"/>
      <c r="BE249" s="257"/>
      <c r="BF249" s="257"/>
    </row>
    <row r="250" spans="1:58" ht="19.95" customHeight="1" x14ac:dyDescent="0.25">
      <c r="A250" s="159"/>
      <c r="B250" s="159"/>
      <c r="C250" s="159"/>
      <c r="D250" s="159"/>
      <c r="E250" s="159"/>
      <c r="F250" s="159"/>
      <c r="G250" s="159"/>
      <c r="H250" s="159"/>
      <c r="I250" s="159"/>
      <c r="J250" s="159"/>
      <c r="K250" s="159"/>
      <c r="L250" s="159"/>
      <c r="M250" s="160"/>
      <c r="N250" s="161"/>
      <c r="O250" s="161"/>
      <c r="P250" s="161"/>
      <c r="Q250" s="161"/>
      <c r="R250" s="161"/>
      <c r="S250" s="161"/>
      <c r="T250" s="161"/>
      <c r="U250" s="161"/>
      <c r="V250" s="159"/>
      <c r="W250" s="159"/>
      <c r="X250" s="159"/>
      <c r="Y250" s="159"/>
      <c r="Z250" s="159"/>
      <c r="AA250" s="159"/>
      <c r="AB250" s="159"/>
      <c r="AC250" s="257"/>
      <c r="AU250" s="257"/>
      <c r="AV250" s="257"/>
      <c r="AW250" s="257"/>
      <c r="AX250" s="257"/>
      <c r="AY250" s="257"/>
      <c r="AZ250" s="257"/>
      <c r="BA250" s="257"/>
      <c r="BB250" s="257"/>
      <c r="BC250" s="257"/>
      <c r="BD250" s="257"/>
      <c r="BE250" s="257"/>
      <c r="BF250" s="257"/>
    </row>
    <row r="251" spans="1:58" ht="19.95" customHeight="1" x14ac:dyDescent="0.25">
      <c r="A251" s="159"/>
      <c r="B251" s="159"/>
      <c r="C251" s="159"/>
      <c r="D251" s="159"/>
      <c r="E251" s="159"/>
      <c r="F251" s="159"/>
      <c r="G251" s="159"/>
      <c r="H251" s="159"/>
      <c r="I251" s="159"/>
      <c r="J251" s="159"/>
      <c r="K251" s="159"/>
      <c r="L251" s="159"/>
      <c r="M251" s="160"/>
      <c r="N251" s="161"/>
      <c r="O251" s="161"/>
      <c r="P251" s="161"/>
      <c r="Q251" s="161"/>
      <c r="R251" s="161"/>
      <c r="S251" s="161"/>
      <c r="T251" s="161"/>
      <c r="U251" s="161"/>
      <c r="V251" s="159"/>
      <c r="W251" s="159"/>
      <c r="X251" s="159"/>
      <c r="Y251" s="159"/>
      <c r="Z251" s="159"/>
      <c r="AA251" s="159"/>
      <c r="AB251" s="159"/>
      <c r="AC251" s="257"/>
      <c r="AU251" s="257"/>
      <c r="AV251" s="257"/>
      <c r="AW251" s="257"/>
      <c r="AX251" s="257"/>
      <c r="AY251" s="257"/>
      <c r="AZ251" s="257"/>
      <c r="BA251" s="257"/>
      <c r="BB251" s="257"/>
      <c r="BC251" s="257"/>
      <c r="BD251" s="257"/>
      <c r="BE251" s="257"/>
      <c r="BF251" s="257"/>
    </row>
    <row r="252" spans="1:58" ht="19.95" customHeight="1" x14ac:dyDescent="0.25">
      <c r="A252" s="159"/>
      <c r="B252" s="159"/>
      <c r="C252" s="159"/>
      <c r="D252" s="159"/>
      <c r="E252" s="159"/>
      <c r="F252" s="159"/>
      <c r="G252" s="159"/>
      <c r="H252" s="159"/>
      <c r="I252" s="159"/>
      <c r="J252" s="159"/>
      <c r="K252" s="159"/>
      <c r="L252" s="159"/>
      <c r="M252" s="160"/>
      <c r="N252" s="161"/>
      <c r="O252" s="161"/>
      <c r="P252" s="161"/>
      <c r="Q252" s="161"/>
      <c r="R252" s="161"/>
      <c r="S252" s="161"/>
      <c r="T252" s="161"/>
      <c r="U252" s="161"/>
      <c r="V252" s="159"/>
      <c r="W252" s="159"/>
      <c r="X252" s="159"/>
      <c r="Y252" s="159"/>
      <c r="Z252" s="159"/>
      <c r="AA252" s="159"/>
      <c r="AB252" s="159"/>
      <c r="AC252" s="257"/>
      <c r="AU252" s="257"/>
      <c r="AV252" s="257"/>
      <c r="AW252" s="257"/>
      <c r="AX252" s="257"/>
      <c r="AY252" s="257"/>
      <c r="AZ252" s="257"/>
      <c r="BA252" s="257"/>
      <c r="BB252" s="257"/>
      <c r="BC252" s="257"/>
      <c r="BD252" s="257"/>
      <c r="BE252" s="257"/>
      <c r="BF252" s="257"/>
    </row>
    <row r="253" spans="1:58" ht="19.95" customHeight="1" x14ac:dyDescent="0.25">
      <c r="A253" s="159"/>
      <c r="B253" s="159"/>
      <c r="C253" s="159"/>
      <c r="D253" s="159"/>
      <c r="E253" s="159"/>
      <c r="F253" s="159"/>
      <c r="G253" s="159"/>
      <c r="H253" s="159"/>
      <c r="I253" s="159"/>
      <c r="J253" s="159"/>
      <c r="K253" s="159"/>
      <c r="L253" s="159"/>
      <c r="M253" s="160"/>
      <c r="N253" s="161"/>
      <c r="O253" s="161"/>
      <c r="P253" s="161"/>
      <c r="Q253" s="161"/>
      <c r="R253" s="161"/>
      <c r="S253" s="161"/>
      <c r="T253" s="161"/>
      <c r="U253" s="161"/>
      <c r="V253" s="159"/>
      <c r="W253" s="159"/>
      <c r="X253" s="159"/>
      <c r="Y253" s="159"/>
      <c r="Z253" s="159"/>
      <c r="AA253" s="159"/>
      <c r="AB253" s="159"/>
      <c r="AC253" s="257"/>
      <c r="AU253" s="257"/>
      <c r="AV253" s="257"/>
      <c r="AW253" s="257"/>
      <c r="AX253" s="257"/>
      <c r="AY253" s="257"/>
      <c r="AZ253" s="257"/>
      <c r="BA253" s="257"/>
      <c r="BB253" s="257"/>
      <c r="BC253" s="257"/>
      <c r="BD253" s="257"/>
      <c r="BE253" s="257"/>
      <c r="BF253" s="257"/>
    </row>
    <row r="254" spans="1:58" ht="19.95" customHeight="1" x14ac:dyDescent="0.25">
      <c r="A254" s="159"/>
      <c r="B254" s="159"/>
      <c r="C254" s="159"/>
      <c r="D254" s="159"/>
      <c r="E254" s="159"/>
      <c r="F254" s="159"/>
      <c r="G254" s="159"/>
      <c r="H254" s="159"/>
      <c r="I254" s="159"/>
      <c r="J254" s="159"/>
      <c r="K254" s="159"/>
      <c r="L254" s="159"/>
      <c r="M254" s="160"/>
      <c r="N254" s="161"/>
      <c r="O254" s="161"/>
      <c r="P254" s="161"/>
      <c r="Q254" s="161"/>
      <c r="R254" s="161"/>
      <c r="S254" s="161"/>
      <c r="T254" s="161"/>
      <c r="U254" s="161"/>
      <c r="V254" s="159"/>
      <c r="W254" s="159"/>
      <c r="X254" s="159"/>
      <c r="Y254" s="159"/>
      <c r="Z254" s="159"/>
      <c r="AA254" s="159"/>
      <c r="AB254" s="159"/>
      <c r="AC254" s="257"/>
      <c r="AU254" s="257"/>
      <c r="AV254" s="257"/>
      <c r="AW254" s="257"/>
      <c r="AX254" s="257"/>
      <c r="AY254" s="257"/>
      <c r="AZ254" s="257"/>
      <c r="BA254" s="257"/>
      <c r="BB254" s="257"/>
      <c r="BC254" s="257"/>
      <c r="BD254" s="257"/>
      <c r="BE254" s="257"/>
      <c r="BF254" s="257"/>
    </row>
    <row r="255" spans="1:58" ht="19.95" customHeight="1" x14ac:dyDescent="0.25">
      <c r="A255" s="159"/>
      <c r="B255" s="159"/>
      <c r="C255" s="159"/>
      <c r="D255" s="159"/>
      <c r="E255" s="159"/>
      <c r="F255" s="159"/>
      <c r="G255" s="159"/>
      <c r="H255" s="159"/>
      <c r="I255" s="159"/>
      <c r="J255" s="159"/>
      <c r="K255" s="159"/>
      <c r="L255" s="159"/>
      <c r="M255" s="160"/>
      <c r="N255" s="161"/>
      <c r="O255" s="161"/>
      <c r="P255" s="161"/>
      <c r="Q255" s="161"/>
      <c r="R255" s="161"/>
      <c r="S255" s="161"/>
      <c r="T255" s="161"/>
      <c r="U255" s="161"/>
      <c r="V255" s="159"/>
      <c r="W255" s="159"/>
      <c r="X255" s="159"/>
      <c r="Y255" s="159"/>
      <c r="Z255" s="159"/>
      <c r="AA255" s="159"/>
      <c r="AB255" s="159"/>
      <c r="AC255" s="257"/>
      <c r="AU255" s="257"/>
      <c r="AV255" s="257"/>
      <c r="AW255" s="257"/>
      <c r="AX255" s="257"/>
      <c r="AY255" s="257"/>
      <c r="AZ255" s="257"/>
      <c r="BA255" s="257"/>
      <c r="BB255" s="257"/>
      <c r="BC255" s="257"/>
      <c r="BD255" s="257"/>
      <c r="BE255" s="257"/>
      <c r="BF255" s="257"/>
    </row>
    <row r="256" spans="1:58" ht="19.95" customHeight="1" x14ac:dyDescent="0.25">
      <c r="A256" s="159"/>
      <c r="B256" s="159"/>
      <c r="C256" s="159"/>
      <c r="D256" s="159"/>
      <c r="E256" s="159"/>
      <c r="F256" s="159"/>
      <c r="G256" s="159"/>
      <c r="H256" s="159"/>
      <c r="I256" s="159"/>
      <c r="J256" s="159"/>
      <c r="K256" s="159"/>
      <c r="L256" s="159"/>
      <c r="M256" s="160"/>
      <c r="N256" s="161"/>
      <c r="O256" s="161"/>
      <c r="P256" s="161"/>
      <c r="Q256" s="161"/>
      <c r="R256" s="161"/>
      <c r="S256" s="161"/>
      <c r="T256" s="161"/>
      <c r="U256" s="161"/>
      <c r="V256" s="159"/>
      <c r="W256" s="159"/>
      <c r="X256" s="159"/>
      <c r="Y256" s="159"/>
      <c r="Z256" s="159"/>
      <c r="AA256" s="159"/>
      <c r="AB256" s="159"/>
      <c r="AC256" s="257"/>
      <c r="AU256" s="257"/>
      <c r="AV256" s="257"/>
      <c r="AW256" s="257"/>
      <c r="AX256" s="257"/>
      <c r="AY256" s="257"/>
      <c r="AZ256" s="257"/>
      <c r="BA256" s="257"/>
      <c r="BB256" s="257"/>
      <c r="BC256" s="257"/>
      <c r="BD256" s="257"/>
      <c r="BE256" s="257"/>
      <c r="BF256" s="257"/>
    </row>
    <row r="257" spans="1:58" ht="19.95" customHeight="1" x14ac:dyDescent="0.25">
      <c r="A257" s="159"/>
      <c r="B257" s="159"/>
      <c r="C257" s="159"/>
      <c r="D257" s="159"/>
      <c r="E257" s="159"/>
      <c r="F257" s="159"/>
      <c r="G257" s="159"/>
      <c r="H257" s="159"/>
      <c r="I257" s="159"/>
      <c r="J257" s="159"/>
      <c r="K257" s="159"/>
      <c r="L257" s="159"/>
      <c r="M257" s="160"/>
      <c r="N257" s="161"/>
      <c r="O257" s="161"/>
      <c r="P257" s="161"/>
      <c r="Q257" s="161"/>
      <c r="R257" s="161"/>
      <c r="S257" s="161"/>
      <c r="T257" s="161"/>
      <c r="U257" s="161"/>
      <c r="V257" s="159"/>
      <c r="W257" s="159"/>
      <c r="X257" s="159"/>
      <c r="Y257" s="159"/>
      <c r="Z257" s="159"/>
      <c r="AA257" s="159"/>
      <c r="AB257" s="159"/>
      <c r="AC257" s="257"/>
      <c r="AU257" s="257"/>
      <c r="AV257" s="257"/>
      <c r="AW257" s="257"/>
      <c r="AX257" s="257"/>
      <c r="AY257" s="257"/>
      <c r="AZ257" s="257"/>
      <c r="BA257" s="257"/>
      <c r="BB257" s="257"/>
      <c r="BC257" s="257"/>
      <c r="BD257" s="257"/>
      <c r="BE257" s="257"/>
      <c r="BF257" s="257"/>
    </row>
    <row r="258" spans="1:58" ht="19.95" customHeight="1" x14ac:dyDescent="0.25">
      <c r="A258" s="159"/>
      <c r="B258" s="159"/>
      <c r="C258" s="159"/>
      <c r="D258" s="159"/>
      <c r="E258" s="159"/>
      <c r="F258" s="159"/>
      <c r="G258" s="159"/>
      <c r="H258" s="159"/>
      <c r="I258" s="159"/>
      <c r="J258" s="159"/>
      <c r="K258" s="159"/>
      <c r="L258" s="159"/>
      <c r="M258" s="160"/>
      <c r="N258" s="161"/>
      <c r="O258" s="161"/>
      <c r="P258" s="161"/>
      <c r="Q258" s="161"/>
      <c r="R258" s="161"/>
      <c r="S258" s="161"/>
      <c r="T258" s="161"/>
      <c r="U258" s="161"/>
      <c r="V258" s="159"/>
      <c r="W258" s="159"/>
      <c r="X258" s="159"/>
      <c r="Y258" s="159"/>
      <c r="Z258" s="159"/>
      <c r="AA258" s="159"/>
      <c r="AB258" s="159"/>
      <c r="AC258" s="257"/>
      <c r="AU258" s="257"/>
      <c r="AV258" s="257"/>
      <c r="AW258" s="257"/>
      <c r="AX258" s="257"/>
      <c r="AY258" s="257"/>
      <c r="AZ258" s="257"/>
      <c r="BA258" s="257"/>
      <c r="BB258" s="257"/>
      <c r="BC258" s="257"/>
      <c r="BD258" s="257"/>
      <c r="BE258" s="257"/>
      <c r="BF258" s="257"/>
    </row>
    <row r="259" spans="1:58" ht="19.95" customHeight="1" x14ac:dyDescent="0.25">
      <c r="A259" s="159"/>
      <c r="B259" s="159"/>
      <c r="C259" s="159"/>
      <c r="D259" s="159"/>
      <c r="E259" s="159"/>
      <c r="F259" s="159"/>
      <c r="G259" s="159"/>
      <c r="H259" s="159"/>
      <c r="I259" s="159"/>
      <c r="J259" s="159"/>
      <c r="K259" s="159"/>
      <c r="L259" s="159"/>
      <c r="M259" s="160"/>
      <c r="N259" s="161"/>
      <c r="O259" s="161"/>
      <c r="P259" s="161"/>
      <c r="Q259" s="161"/>
      <c r="R259" s="161"/>
      <c r="S259" s="161"/>
      <c r="T259" s="161"/>
      <c r="U259" s="161"/>
      <c r="V259" s="159"/>
      <c r="W259" s="159"/>
      <c r="X259" s="159"/>
      <c r="Y259" s="159"/>
      <c r="Z259" s="159"/>
      <c r="AA259" s="159"/>
      <c r="AB259" s="159"/>
      <c r="AC259" s="257"/>
      <c r="AU259" s="257"/>
      <c r="AV259" s="257"/>
      <c r="AW259" s="257"/>
      <c r="AX259" s="257"/>
      <c r="AY259" s="257"/>
      <c r="AZ259" s="257"/>
      <c r="BA259" s="257"/>
      <c r="BB259" s="257"/>
      <c r="BC259" s="257"/>
      <c r="BD259" s="257"/>
      <c r="BE259" s="257"/>
      <c r="BF259" s="257"/>
    </row>
    <row r="260" spans="1:58" ht="19.95" customHeight="1" x14ac:dyDescent="0.25">
      <c r="A260" s="159"/>
      <c r="B260" s="159"/>
      <c r="C260" s="159"/>
      <c r="D260" s="159"/>
      <c r="E260" s="159"/>
      <c r="F260" s="159"/>
      <c r="G260" s="159"/>
      <c r="H260" s="159"/>
      <c r="I260" s="159"/>
      <c r="J260" s="159"/>
      <c r="K260" s="159"/>
      <c r="L260" s="159"/>
      <c r="M260" s="160"/>
      <c r="N260" s="161"/>
      <c r="O260" s="161"/>
      <c r="P260" s="161"/>
      <c r="Q260" s="161"/>
      <c r="R260" s="161"/>
      <c r="S260" s="161"/>
      <c r="T260" s="161"/>
      <c r="U260" s="161"/>
      <c r="V260" s="159"/>
      <c r="W260" s="159"/>
      <c r="X260" s="159"/>
      <c r="Y260" s="159"/>
      <c r="Z260" s="159"/>
      <c r="AA260" s="159"/>
      <c r="AB260" s="159"/>
      <c r="AC260" s="257"/>
      <c r="AU260" s="257"/>
      <c r="AV260" s="257"/>
      <c r="AW260" s="257"/>
      <c r="AX260" s="257"/>
      <c r="AY260" s="257"/>
      <c r="AZ260" s="257"/>
      <c r="BA260" s="257"/>
      <c r="BB260" s="257"/>
      <c r="BC260" s="257"/>
      <c r="BD260" s="257"/>
      <c r="BE260" s="257"/>
      <c r="BF260" s="257"/>
    </row>
    <row r="261" spans="1:58" ht="19.95" customHeight="1" x14ac:dyDescent="0.25">
      <c r="A261" s="159"/>
      <c r="B261" s="159"/>
      <c r="C261" s="159"/>
      <c r="D261" s="159"/>
      <c r="E261" s="159"/>
      <c r="F261" s="159"/>
      <c r="G261" s="159"/>
      <c r="H261" s="159"/>
      <c r="I261" s="159"/>
      <c r="J261" s="159"/>
      <c r="K261" s="159"/>
      <c r="L261" s="159"/>
      <c r="M261" s="160"/>
      <c r="N261" s="161"/>
      <c r="O261" s="161"/>
      <c r="P261" s="161"/>
      <c r="Q261" s="161"/>
      <c r="R261" s="161"/>
      <c r="S261" s="161"/>
      <c r="T261" s="161"/>
      <c r="U261" s="161"/>
      <c r="V261" s="159"/>
      <c r="W261" s="159"/>
      <c r="X261" s="159"/>
      <c r="Y261" s="159"/>
      <c r="Z261" s="159"/>
      <c r="AA261" s="159"/>
      <c r="AB261" s="159"/>
      <c r="AC261" s="257"/>
      <c r="AU261" s="257"/>
      <c r="AV261" s="257"/>
      <c r="AW261" s="257"/>
      <c r="AX261" s="257"/>
      <c r="AY261" s="257"/>
      <c r="AZ261" s="257"/>
      <c r="BA261" s="257"/>
      <c r="BB261" s="257"/>
      <c r="BC261" s="257"/>
      <c r="BD261" s="257"/>
      <c r="BE261" s="257"/>
      <c r="BF261" s="257"/>
    </row>
    <row r="262" spans="1:58" ht="19.95" customHeight="1" x14ac:dyDescent="0.25">
      <c r="A262" s="159"/>
      <c r="B262" s="159"/>
      <c r="C262" s="159"/>
      <c r="D262" s="159"/>
      <c r="E262" s="159"/>
      <c r="F262" s="159"/>
      <c r="G262" s="159"/>
      <c r="H262" s="159"/>
      <c r="I262" s="159"/>
      <c r="J262" s="159"/>
      <c r="K262" s="159"/>
      <c r="L262" s="159"/>
      <c r="M262" s="160"/>
      <c r="N262" s="161"/>
      <c r="O262" s="161"/>
      <c r="P262" s="161"/>
      <c r="Q262" s="161"/>
      <c r="R262" s="161"/>
      <c r="S262" s="161"/>
      <c r="T262" s="161"/>
      <c r="U262" s="161"/>
      <c r="V262" s="159"/>
      <c r="W262" s="159"/>
      <c r="X262" s="159"/>
      <c r="Y262" s="159"/>
      <c r="Z262" s="159"/>
      <c r="AA262" s="159"/>
      <c r="AB262" s="159"/>
      <c r="AC262" s="257"/>
      <c r="AU262" s="257"/>
      <c r="AV262" s="257"/>
      <c r="AW262" s="257"/>
      <c r="AX262" s="257"/>
      <c r="AY262" s="257"/>
      <c r="AZ262" s="257"/>
      <c r="BA262" s="257"/>
      <c r="BB262" s="257"/>
      <c r="BC262" s="257"/>
      <c r="BD262" s="257"/>
      <c r="BE262" s="257"/>
      <c r="BF262" s="257"/>
    </row>
    <row r="263" spans="1:58" ht="19.95" customHeight="1" x14ac:dyDescent="0.25">
      <c r="A263" s="159"/>
      <c r="B263" s="159"/>
      <c r="C263" s="159"/>
      <c r="D263" s="159"/>
      <c r="E263" s="159"/>
      <c r="F263" s="159"/>
      <c r="G263" s="159"/>
      <c r="H263" s="159"/>
      <c r="I263" s="159"/>
      <c r="J263" s="159"/>
      <c r="K263" s="159"/>
      <c r="L263" s="159"/>
      <c r="M263" s="160"/>
      <c r="N263" s="161"/>
      <c r="O263" s="161"/>
      <c r="P263" s="161"/>
      <c r="Q263" s="161"/>
      <c r="R263" s="161"/>
      <c r="S263" s="161"/>
      <c r="T263" s="161"/>
      <c r="U263" s="161"/>
      <c r="V263" s="159"/>
      <c r="W263" s="159"/>
      <c r="X263" s="159"/>
      <c r="Y263" s="159"/>
      <c r="Z263" s="159"/>
      <c r="AA263" s="159"/>
      <c r="AB263" s="159"/>
      <c r="AC263" s="257"/>
      <c r="AU263" s="257"/>
      <c r="AV263" s="257"/>
      <c r="AW263" s="257"/>
      <c r="AX263" s="257"/>
      <c r="AY263" s="257"/>
      <c r="AZ263" s="257"/>
      <c r="BA263" s="257"/>
      <c r="BB263" s="257"/>
      <c r="BC263" s="257"/>
      <c r="BD263" s="257"/>
      <c r="BE263" s="257"/>
      <c r="BF263" s="257"/>
    </row>
    <row r="264" spans="1:58" ht="19.95" customHeight="1" x14ac:dyDescent="0.25">
      <c r="A264" s="159"/>
      <c r="B264" s="159"/>
      <c r="C264" s="159"/>
      <c r="D264" s="159"/>
      <c r="E264" s="159"/>
      <c r="F264" s="159"/>
      <c r="G264" s="159"/>
      <c r="H264" s="159"/>
      <c r="I264" s="159"/>
      <c r="J264" s="159"/>
      <c r="K264" s="159"/>
      <c r="L264" s="159"/>
      <c r="M264" s="160"/>
      <c r="N264" s="161"/>
      <c r="O264" s="161"/>
      <c r="P264" s="161"/>
      <c r="Q264" s="161"/>
      <c r="R264" s="161"/>
      <c r="S264" s="161"/>
      <c r="T264" s="161"/>
      <c r="U264" s="161"/>
      <c r="V264" s="159"/>
      <c r="W264" s="159"/>
      <c r="X264" s="159"/>
      <c r="Y264" s="159"/>
      <c r="Z264" s="159"/>
      <c r="AA264" s="159"/>
      <c r="AB264" s="159"/>
      <c r="AC264" s="257"/>
      <c r="AU264" s="257"/>
      <c r="AV264" s="257"/>
      <c r="AW264" s="257"/>
      <c r="AX264" s="257"/>
      <c r="AY264" s="257"/>
      <c r="AZ264" s="257"/>
      <c r="BA264" s="257"/>
      <c r="BB264" s="257"/>
      <c r="BC264" s="257"/>
      <c r="BD264" s="257"/>
      <c r="BE264" s="257"/>
      <c r="BF264" s="257"/>
    </row>
    <row r="265" spans="1:58" ht="19.95" customHeight="1" x14ac:dyDescent="0.25">
      <c r="A265" s="159"/>
      <c r="B265" s="159"/>
      <c r="C265" s="159"/>
      <c r="D265" s="159"/>
      <c r="E265" s="159"/>
      <c r="F265" s="159"/>
      <c r="G265" s="159"/>
      <c r="H265" s="159"/>
      <c r="I265" s="159"/>
      <c r="J265" s="159"/>
      <c r="K265" s="159"/>
      <c r="L265" s="159"/>
      <c r="M265" s="160"/>
      <c r="N265" s="161"/>
      <c r="O265" s="161"/>
      <c r="P265" s="161"/>
      <c r="Q265" s="161"/>
      <c r="R265" s="161"/>
      <c r="S265" s="161"/>
      <c r="T265" s="161"/>
      <c r="U265" s="161"/>
      <c r="V265" s="159"/>
      <c r="W265" s="159"/>
      <c r="X265" s="159"/>
      <c r="Y265" s="159"/>
      <c r="Z265" s="159"/>
      <c r="AA265" s="159"/>
      <c r="AB265" s="159"/>
      <c r="AC265" s="257"/>
      <c r="AU265" s="257"/>
      <c r="AV265" s="257"/>
      <c r="AW265" s="257"/>
      <c r="AX265" s="257"/>
      <c r="AY265" s="257"/>
      <c r="AZ265" s="257"/>
      <c r="BA265" s="257"/>
      <c r="BB265" s="257"/>
      <c r="BC265" s="257"/>
      <c r="BD265" s="257"/>
      <c r="BE265" s="257"/>
      <c r="BF265" s="257"/>
    </row>
    <row r="266" spans="1:58" ht="19.95" customHeight="1" x14ac:dyDescent="0.25">
      <c r="A266" s="159"/>
      <c r="B266" s="159"/>
      <c r="C266" s="159"/>
      <c r="D266" s="159"/>
      <c r="E266" s="159"/>
      <c r="F266" s="159"/>
      <c r="G266" s="159"/>
      <c r="H266" s="159"/>
      <c r="I266" s="159"/>
      <c r="J266" s="159"/>
      <c r="K266" s="159"/>
      <c r="L266" s="159"/>
      <c r="M266" s="160"/>
      <c r="N266" s="161"/>
      <c r="O266" s="161"/>
      <c r="P266" s="161"/>
      <c r="Q266" s="161"/>
      <c r="R266" s="161"/>
      <c r="S266" s="161"/>
      <c r="T266" s="161"/>
      <c r="U266" s="161"/>
      <c r="V266" s="159"/>
      <c r="W266" s="159"/>
      <c r="X266" s="159"/>
      <c r="Y266" s="159"/>
      <c r="Z266" s="159"/>
      <c r="AA266" s="159"/>
      <c r="AB266" s="159"/>
      <c r="AC266" s="257"/>
      <c r="AU266" s="257"/>
      <c r="AV266" s="257"/>
      <c r="AW266" s="257"/>
      <c r="AX266" s="257"/>
      <c r="AY266" s="257"/>
      <c r="AZ266" s="257"/>
      <c r="BA266" s="257"/>
      <c r="BB266" s="257"/>
      <c r="BC266" s="257"/>
      <c r="BD266" s="257"/>
      <c r="BE266" s="257"/>
      <c r="BF266" s="257"/>
    </row>
    <row r="267" spans="1:58" ht="19.95" customHeight="1" x14ac:dyDescent="0.25">
      <c r="A267" s="159"/>
      <c r="B267" s="159"/>
      <c r="C267" s="159"/>
      <c r="D267" s="159"/>
      <c r="E267" s="159"/>
      <c r="F267" s="159"/>
      <c r="G267" s="159"/>
      <c r="H267" s="159"/>
      <c r="I267" s="159"/>
      <c r="J267" s="159"/>
      <c r="K267" s="159"/>
      <c r="L267" s="159"/>
      <c r="M267" s="160"/>
      <c r="N267" s="161"/>
      <c r="O267" s="161"/>
      <c r="P267" s="161"/>
      <c r="Q267" s="161"/>
      <c r="R267" s="161"/>
      <c r="S267" s="161"/>
      <c r="T267" s="161"/>
      <c r="U267" s="161"/>
      <c r="V267" s="159"/>
      <c r="W267" s="159"/>
      <c r="X267" s="159"/>
      <c r="Y267" s="159"/>
      <c r="Z267" s="159"/>
      <c r="AA267" s="159"/>
      <c r="AB267" s="159"/>
      <c r="AC267" s="257"/>
      <c r="AU267" s="257"/>
      <c r="AV267" s="257"/>
      <c r="AW267" s="257"/>
      <c r="AX267" s="257"/>
      <c r="AY267" s="257"/>
      <c r="AZ267" s="257"/>
      <c r="BA267" s="257"/>
      <c r="BB267" s="257"/>
      <c r="BC267" s="257"/>
      <c r="BD267" s="257"/>
      <c r="BE267" s="257"/>
      <c r="BF267" s="257"/>
    </row>
    <row r="268" spans="1:58" ht="19.95" customHeight="1" x14ac:dyDescent="0.25">
      <c r="A268" s="159"/>
      <c r="B268" s="159"/>
      <c r="C268" s="159"/>
      <c r="D268" s="159"/>
      <c r="E268" s="159"/>
      <c r="F268" s="159"/>
      <c r="G268" s="159"/>
      <c r="H268" s="159"/>
      <c r="I268" s="159"/>
      <c r="J268" s="159"/>
      <c r="K268" s="159"/>
      <c r="L268" s="159"/>
      <c r="M268" s="160"/>
      <c r="N268" s="161"/>
      <c r="O268" s="161"/>
      <c r="P268" s="161"/>
      <c r="Q268" s="161"/>
      <c r="R268" s="161"/>
      <c r="S268" s="161"/>
      <c r="T268" s="161"/>
      <c r="U268" s="161"/>
      <c r="V268" s="159"/>
      <c r="W268" s="159"/>
      <c r="X268" s="159"/>
      <c r="Y268" s="159"/>
      <c r="Z268" s="159"/>
      <c r="AA268" s="159"/>
      <c r="AB268" s="159"/>
      <c r="AC268" s="257"/>
      <c r="AU268" s="257"/>
      <c r="AV268" s="257"/>
      <c r="AW268" s="257"/>
      <c r="AX268" s="257"/>
      <c r="AY268" s="257"/>
      <c r="AZ268" s="257"/>
      <c r="BA268" s="257"/>
      <c r="BB268" s="257"/>
      <c r="BC268" s="257"/>
      <c r="BD268" s="257"/>
      <c r="BE268" s="257"/>
      <c r="BF268" s="257"/>
    </row>
    <row r="269" spans="1:58" ht="19.95" customHeight="1" x14ac:dyDescent="0.25">
      <c r="A269" s="159"/>
      <c r="B269" s="159"/>
      <c r="C269" s="159"/>
      <c r="D269" s="159"/>
      <c r="E269" s="159"/>
      <c r="F269" s="159"/>
      <c r="G269" s="159"/>
      <c r="H269" s="159"/>
      <c r="I269" s="159"/>
      <c r="J269" s="159"/>
      <c r="K269" s="159"/>
      <c r="L269" s="159"/>
      <c r="M269" s="160"/>
      <c r="N269" s="161"/>
      <c r="O269" s="161"/>
      <c r="P269" s="161"/>
      <c r="Q269" s="161"/>
      <c r="R269" s="161"/>
      <c r="S269" s="161"/>
      <c r="T269" s="161"/>
      <c r="U269" s="161"/>
      <c r="V269" s="159"/>
      <c r="W269" s="159"/>
      <c r="X269" s="159"/>
      <c r="Y269" s="159"/>
      <c r="Z269" s="159"/>
      <c r="AA269" s="159"/>
      <c r="AB269" s="159"/>
      <c r="AC269" s="257"/>
      <c r="AU269" s="257"/>
      <c r="AV269" s="257"/>
      <c r="AW269" s="257"/>
      <c r="AX269" s="257"/>
      <c r="AY269" s="257"/>
      <c r="AZ269" s="257"/>
      <c r="BA269" s="257"/>
      <c r="BB269" s="257"/>
      <c r="BC269" s="257"/>
      <c r="BD269" s="257"/>
      <c r="BE269" s="257"/>
      <c r="BF269" s="257"/>
    </row>
    <row r="270" spans="1:58" ht="19.95" customHeight="1" x14ac:dyDescent="0.25">
      <c r="A270" s="159"/>
      <c r="B270" s="159"/>
      <c r="C270" s="159"/>
      <c r="D270" s="159"/>
      <c r="E270" s="159"/>
      <c r="F270" s="159"/>
      <c r="G270" s="159"/>
      <c r="H270" s="159"/>
      <c r="I270" s="159"/>
      <c r="J270" s="159"/>
      <c r="K270" s="159"/>
      <c r="L270" s="159"/>
      <c r="M270" s="160"/>
      <c r="N270" s="161"/>
      <c r="O270" s="161"/>
      <c r="P270" s="161"/>
      <c r="Q270" s="161"/>
      <c r="R270" s="161"/>
      <c r="S270" s="161"/>
      <c r="T270" s="161"/>
      <c r="U270" s="161"/>
      <c r="V270" s="159"/>
      <c r="W270" s="159"/>
      <c r="X270" s="159"/>
      <c r="Y270" s="159"/>
      <c r="Z270" s="159"/>
      <c r="AA270" s="159"/>
      <c r="AB270" s="159"/>
      <c r="AC270" s="257"/>
      <c r="AU270" s="257"/>
      <c r="AV270" s="257"/>
      <c r="AW270" s="257"/>
      <c r="AX270" s="257"/>
      <c r="AY270" s="257"/>
      <c r="AZ270" s="257"/>
      <c r="BA270" s="257"/>
      <c r="BB270" s="257"/>
      <c r="BC270" s="257"/>
      <c r="BD270" s="257"/>
      <c r="BE270" s="257"/>
      <c r="BF270" s="257"/>
    </row>
    <row r="271" spans="1:58" ht="19.95" customHeight="1" x14ac:dyDescent="0.25">
      <c r="A271" s="159"/>
      <c r="B271" s="159"/>
      <c r="C271" s="159"/>
      <c r="D271" s="159"/>
      <c r="E271" s="159"/>
      <c r="F271" s="159"/>
      <c r="G271" s="159"/>
      <c r="H271" s="159"/>
      <c r="I271" s="159"/>
      <c r="J271" s="159"/>
      <c r="K271" s="159"/>
      <c r="L271" s="159"/>
      <c r="M271" s="160"/>
      <c r="N271" s="161"/>
      <c r="O271" s="161"/>
      <c r="P271" s="161"/>
      <c r="Q271" s="161"/>
      <c r="R271" s="161"/>
      <c r="S271" s="161"/>
      <c r="T271" s="161"/>
      <c r="U271" s="161"/>
      <c r="V271" s="159"/>
      <c r="W271" s="159"/>
      <c r="X271" s="159"/>
      <c r="Y271" s="159"/>
      <c r="Z271" s="159"/>
      <c r="AA271" s="159"/>
      <c r="AB271" s="159"/>
      <c r="AC271" s="257"/>
      <c r="AU271" s="257"/>
      <c r="AV271" s="257"/>
      <c r="AW271" s="257"/>
      <c r="AX271" s="257"/>
      <c r="AY271" s="257"/>
      <c r="AZ271" s="257"/>
      <c r="BA271" s="257"/>
      <c r="BB271" s="257"/>
      <c r="BC271" s="257"/>
      <c r="BD271" s="257"/>
      <c r="BE271" s="257"/>
      <c r="BF271" s="257"/>
    </row>
    <row r="272" spans="1:58" ht="19.95" customHeight="1" x14ac:dyDescent="0.25">
      <c r="A272" s="159"/>
      <c r="B272" s="159"/>
      <c r="C272" s="159"/>
      <c r="D272" s="159"/>
      <c r="E272" s="159"/>
      <c r="F272" s="159"/>
      <c r="G272" s="159"/>
      <c r="H272" s="159"/>
      <c r="I272" s="159"/>
      <c r="J272" s="159"/>
      <c r="K272" s="159"/>
      <c r="L272" s="159"/>
      <c r="M272" s="160"/>
      <c r="N272" s="161"/>
      <c r="O272" s="161"/>
      <c r="P272" s="161"/>
      <c r="Q272" s="161"/>
      <c r="R272" s="161"/>
      <c r="S272" s="161"/>
      <c r="T272" s="161"/>
      <c r="U272" s="161"/>
      <c r="V272" s="159"/>
      <c r="W272" s="159"/>
      <c r="X272" s="159"/>
      <c r="Y272" s="159"/>
      <c r="Z272" s="159"/>
      <c r="AA272" s="159"/>
      <c r="AB272" s="159"/>
      <c r="AC272" s="257"/>
      <c r="AU272" s="257"/>
      <c r="AV272" s="257"/>
      <c r="AW272" s="257"/>
      <c r="AX272" s="257"/>
      <c r="AY272" s="257"/>
      <c r="AZ272" s="257"/>
      <c r="BA272" s="257"/>
      <c r="BB272" s="257"/>
      <c r="BC272" s="257"/>
      <c r="BD272" s="257"/>
      <c r="BE272" s="257"/>
      <c r="BF272" s="257"/>
    </row>
    <row r="273" spans="1:58" ht="19.95" customHeight="1" x14ac:dyDescent="0.25">
      <c r="A273" s="159"/>
      <c r="B273" s="159"/>
      <c r="C273" s="159"/>
      <c r="D273" s="159"/>
      <c r="E273" s="159"/>
      <c r="F273" s="159"/>
      <c r="G273" s="159"/>
      <c r="H273" s="159"/>
      <c r="I273" s="159"/>
      <c r="J273" s="159"/>
      <c r="K273" s="159"/>
      <c r="L273" s="159"/>
      <c r="M273" s="160"/>
      <c r="N273" s="161"/>
      <c r="O273" s="161"/>
      <c r="P273" s="161"/>
      <c r="Q273" s="161"/>
      <c r="R273" s="161"/>
      <c r="S273" s="161"/>
      <c r="T273" s="161"/>
      <c r="U273" s="161"/>
      <c r="V273" s="159"/>
      <c r="W273" s="159"/>
      <c r="X273" s="159"/>
      <c r="Y273" s="159"/>
      <c r="Z273" s="159"/>
      <c r="AA273" s="159"/>
      <c r="AB273" s="159"/>
      <c r="AC273" s="257"/>
      <c r="AU273" s="257"/>
      <c r="AV273" s="257"/>
      <c r="AW273" s="257"/>
      <c r="AX273" s="257"/>
      <c r="AY273" s="257"/>
      <c r="AZ273" s="257"/>
      <c r="BA273" s="257"/>
      <c r="BB273" s="257"/>
      <c r="BC273" s="257"/>
      <c r="BD273" s="257"/>
      <c r="BE273" s="257"/>
      <c r="BF273" s="257"/>
    </row>
    <row r="274" spans="1:58" ht="19.95" customHeight="1" x14ac:dyDescent="0.25">
      <c r="A274" s="159"/>
      <c r="B274" s="159"/>
      <c r="C274" s="159"/>
      <c r="D274" s="159"/>
      <c r="E274" s="159"/>
      <c r="F274" s="159"/>
      <c r="G274" s="159"/>
      <c r="H274" s="159"/>
      <c r="I274" s="159"/>
      <c r="J274" s="159"/>
      <c r="K274" s="159"/>
      <c r="L274" s="159"/>
      <c r="M274" s="160"/>
      <c r="N274" s="161"/>
      <c r="O274" s="161"/>
      <c r="P274" s="161"/>
      <c r="Q274" s="161"/>
      <c r="R274" s="161"/>
      <c r="S274" s="161"/>
      <c r="T274" s="161"/>
      <c r="U274" s="161"/>
      <c r="V274" s="159"/>
      <c r="W274" s="159"/>
      <c r="X274" s="159"/>
      <c r="Y274" s="159"/>
      <c r="Z274" s="159"/>
      <c r="AA274" s="159"/>
      <c r="AB274" s="159"/>
      <c r="AC274" s="257"/>
      <c r="AU274" s="257"/>
      <c r="AV274" s="257"/>
      <c r="AW274" s="257"/>
      <c r="AX274" s="257"/>
      <c r="AY274" s="257"/>
      <c r="AZ274" s="257"/>
      <c r="BA274" s="257"/>
      <c r="BB274" s="257"/>
      <c r="BC274" s="257"/>
      <c r="BD274" s="257"/>
      <c r="BE274" s="257"/>
      <c r="BF274" s="257"/>
    </row>
    <row r="275" spans="1:58" ht="19.95" customHeight="1" x14ac:dyDescent="0.25">
      <c r="A275" s="159"/>
      <c r="B275" s="159"/>
      <c r="C275" s="159"/>
      <c r="D275" s="159"/>
      <c r="E275" s="159"/>
      <c r="F275" s="159"/>
      <c r="G275" s="159"/>
      <c r="H275" s="159"/>
      <c r="I275" s="159"/>
      <c r="J275" s="159"/>
      <c r="K275" s="159"/>
      <c r="L275" s="159"/>
      <c r="M275" s="160"/>
      <c r="N275" s="161"/>
      <c r="O275" s="161"/>
      <c r="P275" s="161"/>
      <c r="Q275" s="161"/>
      <c r="R275" s="161"/>
      <c r="S275" s="161"/>
      <c r="T275" s="161"/>
      <c r="U275" s="161"/>
      <c r="V275" s="159"/>
      <c r="W275" s="159"/>
      <c r="X275" s="159"/>
      <c r="Y275" s="159"/>
      <c r="Z275" s="159"/>
      <c r="AA275" s="159"/>
      <c r="AB275" s="159"/>
      <c r="AC275" s="257"/>
      <c r="AU275" s="257"/>
      <c r="AV275" s="257"/>
      <c r="AW275" s="257"/>
      <c r="AX275" s="257"/>
      <c r="AY275" s="257"/>
      <c r="AZ275" s="257"/>
      <c r="BA275" s="257"/>
      <c r="BB275" s="257"/>
      <c r="BC275" s="257"/>
      <c r="BD275" s="257"/>
      <c r="BE275" s="257"/>
      <c r="BF275" s="257"/>
    </row>
    <row r="276" spans="1:58" ht="19.95" customHeight="1" x14ac:dyDescent="0.25">
      <c r="A276" s="159"/>
      <c r="B276" s="159"/>
      <c r="C276" s="159"/>
      <c r="D276" s="159"/>
      <c r="E276" s="159"/>
      <c r="F276" s="159"/>
      <c r="G276" s="159"/>
      <c r="H276" s="159"/>
      <c r="I276" s="159"/>
      <c r="J276" s="159"/>
      <c r="K276" s="159"/>
      <c r="L276" s="159"/>
      <c r="M276" s="160"/>
      <c r="N276" s="161"/>
      <c r="O276" s="161"/>
      <c r="P276" s="161"/>
      <c r="Q276" s="161"/>
      <c r="R276" s="161"/>
      <c r="S276" s="161"/>
      <c r="T276" s="161"/>
      <c r="U276" s="161"/>
      <c r="V276" s="159"/>
      <c r="W276" s="159"/>
      <c r="X276" s="159"/>
      <c r="Y276" s="159"/>
      <c r="Z276" s="159"/>
      <c r="AA276" s="159"/>
      <c r="AB276" s="159"/>
      <c r="AC276" s="257"/>
      <c r="AU276" s="257"/>
      <c r="AV276" s="257"/>
      <c r="AW276" s="257"/>
      <c r="AX276" s="257"/>
      <c r="AY276" s="257"/>
      <c r="AZ276" s="257"/>
      <c r="BA276" s="257"/>
      <c r="BB276" s="257"/>
      <c r="BC276" s="257"/>
      <c r="BD276" s="257"/>
      <c r="BE276" s="257"/>
      <c r="BF276" s="257"/>
    </row>
    <row r="277" spans="1:58" ht="19.95" customHeight="1" x14ac:dyDescent="0.25">
      <c r="A277" s="159"/>
      <c r="B277" s="159"/>
      <c r="C277" s="159"/>
      <c r="D277" s="159"/>
      <c r="E277" s="159"/>
      <c r="F277" s="159"/>
      <c r="G277" s="159"/>
      <c r="H277" s="159"/>
      <c r="I277" s="159"/>
      <c r="J277" s="159"/>
      <c r="K277" s="159"/>
      <c r="L277" s="159"/>
      <c r="M277" s="160"/>
      <c r="N277" s="161"/>
      <c r="O277" s="161"/>
      <c r="P277" s="161"/>
      <c r="Q277" s="161"/>
      <c r="R277" s="161"/>
      <c r="S277" s="161"/>
      <c r="T277" s="161"/>
      <c r="U277" s="161"/>
      <c r="V277" s="159"/>
      <c r="W277" s="159"/>
      <c r="X277" s="159"/>
      <c r="Y277" s="159"/>
      <c r="Z277" s="159"/>
      <c r="AA277" s="159"/>
      <c r="AB277" s="159"/>
      <c r="AC277" s="257"/>
      <c r="AU277" s="257"/>
      <c r="AV277" s="257"/>
      <c r="AW277" s="257"/>
      <c r="AX277" s="257"/>
      <c r="AY277" s="257"/>
      <c r="AZ277" s="257"/>
      <c r="BA277" s="257"/>
      <c r="BB277" s="257"/>
      <c r="BC277" s="257"/>
      <c r="BD277" s="257"/>
      <c r="BE277" s="257"/>
      <c r="BF277" s="257"/>
    </row>
    <row r="278" spans="1:58" ht="19.95" customHeight="1" x14ac:dyDescent="0.25">
      <c r="A278" s="159"/>
      <c r="B278" s="159"/>
      <c r="C278" s="159"/>
      <c r="D278" s="159"/>
      <c r="E278" s="159"/>
      <c r="F278" s="159"/>
      <c r="G278" s="159"/>
      <c r="H278" s="159"/>
      <c r="I278" s="159"/>
      <c r="J278" s="159"/>
      <c r="K278" s="159"/>
      <c r="L278" s="159"/>
      <c r="M278" s="160"/>
      <c r="N278" s="161"/>
      <c r="O278" s="161"/>
      <c r="P278" s="161"/>
      <c r="Q278" s="161"/>
      <c r="R278" s="161"/>
      <c r="S278" s="161"/>
      <c r="T278" s="161"/>
      <c r="U278" s="161"/>
      <c r="V278" s="159"/>
      <c r="W278" s="159"/>
      <c r="X278" s="159"/>
      <c r="Y278" s="159"/>
      <c r="Z278" s="159"/>
      <c r="AA278" s="159"/>
      <c r="AB278" s="159"/>
      <c r="AC278" s="257"/>
      <c r="AU278" s="257"/>
      <c r="AV278" s="257"/>
      <c r="AW278" s="257"/>
      <c r="AX278" s="257"/>
      <c r="AY278" s="257"/>
      <c r="AZ278" s="257"/>
      <c r="BA278" s="257"/>
      <c r="BB278" s="257"/>
      <c r="BC278" s="257"/>
      <c r="BD278" s="257"/>
      <c r="BE278" s="257"/>
      <c r="BF278" s="257"/>
    </row>
    <row r="279" spans="1:58" ht="19.95" customHeight="1" x14ac:dyDescent="0.25">
      <c r="A279" s="159"/>
      <c r="B279" s="159"/>
      <c r="C279" s="159"/>
      <c r="D279" s="159"/>
      <c r="E279" s="159"/>
      <c r="F279" s="159"/>
      <c r="G279" s="159"/>
      <c r="H279" s="159"/>
      <c r="I279" s="159"/>
      <c r="J279" s="159"/>
      <c r="K279" s="159"/>
      <c r="L279" s="159"/>
      <c r="M279" s="160"/>
      <c r="N279" s="161"/>
      <c r="O279" s="161"/>
      <c r="P279" s="161"/>
      <c r="Q279" s="161"/>
      <c r="R279" s="161"/>
      <c r="S279" s="161"/>
      <c r="T279" s="161"/>
      <c r="U279" s="161"/>
      <c r="V279" s="159"/>
      <c r="W279" s="159"/>
      <c r="X279" s="159"/>
      <c r="Y279" s="159"/>
      <c r="Z279" s="159"/>
      <c r="AA279" s="159"/>
      <c r="AB279" s="159"/>
      <c r="AC279" s="257"/>
      <c r="AU279" s="257"/>
      <c r="AV279" s="257"/>
      <c r="AW279" s="257"/>
      <c r="AX279" s="257"/>
      <c r="AY279" s="257"/>
      <c r="AZ279" s="257"/>
      <c r="BA279" s="257"/>
      <c r="BB279" s="257"/>
      <c r="BC279" s="257"/>
      <c r="BD279" s="257"/>
      <c r="BE279" s="257"/>
      <c r="BF279" s="257"/>
    </row>
    <row r="280" spans="1:58" ht="19.95" customHeight="1" x14ac:dyDescent="0.25">
      <c r="A280" s="159"/>
      <c r="B280" s="159"/>
      <c r="C280" s="159"/>
      <c r="D280" s="159"/>
      <c r="E280" s="159"/>
      <c r="F280" s="159"/>
      <c r="G280" s="159"/>
      <c r="H280" s="159"/>
      <c r="I280" s="159"/>
      <c r="J280" s="159"/>
      <c r="K280" s="159"/>
      <c r="L280" s="159"/>
      <c r="M280" s="160"/>
      <c r="N280" s="161"/>
      <c r="O280" s="161"/>
      <c r="P280" s="161"/>
      <c r="Q280" s="161"/>
      <c r="R280" s="161"/>
      <c r="S280" s="161"/>
      <c r="T280" s="161"/>
      <c r="U280" s="161"/>
      <c r="V280" s="159"/>
      <c r="W280" s="159"/>
      <c r="X280" s="159"/>
      <c r="Y280" s="159"/>
      <c r="Z280" s="159"/>
      <c r="AA280" s="159"/>
      <c r="AB280" s="159"/>
      <c r="AC280" s="257"/>
      <c r="AU280" s="257"/>
      <c r="AV280" s="257"/>
      <c r="AW280" s="257"/>
      <c r="AX280" s="257"/>
      <c r="AY280" s="257"/>
      <c r="AZ280" s="257"/>
      <c r="BA280" s="257"/>
      <c r="BB280" s="257"/>
      <c r="BC280" s="257"/>
      <c r="BD280" s="257"/>
      <c r="BE280" s="257"/>
      <c r="BF280" s="257"/>
    </row>
    <row r="281" spans="1:58" ht="19.95" customHeight="1" x14ac:dyDescent="0.25">
      <c r="A281" s="159"/>
      <c r="B281" s="159"/>
      <c r="C281" s="159"/>
      <c r="D281" s="159"/>
      <c r="E281" s="159"/>
      <c r="F281" s="159"/>
      <c r="G281" s="159"/>
      <c r="H281" s="159"/>
      <c r="I281" s="159"/>
      <c r="J281" s="159"/>
      <c r="K281" s="159"/>
      <c r="L281" s="159"/>
      <c r="M281" s="160"/>
      <c r="N281" s="161"/>
      <c r="O281" s="161"/>
      <c r="P281" s="161"/>
      <c r="Q281" s="161"/>
      <c r="R281" s="161"/>
      <c r="S281" s="161"/>
      <c r="T281" s="161"/>
      <c r="U281" s="161"/>
      <c r="V281" s="159"/>
      <c r="W281" s="159"/>
      <c r="X281" s="159"/>
      <c r="Y281" s="159"/>
      <c r="Z281" s="159"/>
      <c r="AA281" s="159"/>
      <c r="AB281" s="159"/>
      <c r="AC281" s="257"/>
      <c r="AU281" s="257"/>
      <c r="AV281" s="257"/>
      <c r="AW281" s="257"/>
      <c r="AX281" s="257"/>
      <c r="AY281" s="257"/>
      <c r="AZ281" s="257"/>
      <c r="BA281" s="257"/>
      <c r="BB281" s="257"/>
      <c r="BC281" s="257"/>
      <c r="BD281" s="257"/>
      <c r="BE281" s="257"/>
      <c r="BF281" s="257"/>
    </row>
    <row r="282" spans="1:58" ht="19.95" customHeight="1" x14ac:dyDescent="0.25">
      <c r="A282" s="159"/>
      <c r="B282" s="159"/>
      <c r="C282" s="159"/>
      <c r="D282" s="159"/>
      <c r="E282" s="159"/>
      <c r="F282" s="159"/>
      <c r="G282" s="159"/>
      <c r="H282" s="159"/>
      <c r="I282" s="159"/>
      <c r="J282" s="159"/>
      <c r="K282" s="159"/>
      <c r="L282" s="159"/>
      <c r="M282" s="160"/>
      <c r="N282" s="161"/>
      <c r="O282" s="161"/>
      <c r="P282" s="161"/>
      <c r="Q282" s="161"/>
      <c r="R282" s="161"/>
      <c r="S282" s="161"/>
      <c r="T282" s="161"/>
      <c r="U282" s="161"/>
      <c r="V282" s="159"/>
      <c r="W282" s="159"/>
      <c r="X282" s="159"/>
      <c r="Y282" s="159"/>
      <c r="Z282" s="159"/>
      <c r="AA282" s="159"/>
      <c r="AB282" s="159"/>
      <c r="AC282" s="257"/>
      <c r="AU282" s="257"/>
      <c r="AV282" s="257"/>
      <c r="AW282" s="257"/>
      <c r="AX282" s="257"/>
      <c r="AY282" s="257"/>
      <c r="AZ282" s="257"/>
      <c r="BA282" s="257"/>
      <c r="BB282" s="257"/>
      <c r="BC282" s="257"/>
      <c r="BD282" s="257"/>
      <c r="BE282" s="257"/>
      <c r="BF282" s="257"/>
    </row>
    <row r="283" spans="1:58" ht="19.95" customHeight="1" x14ac:dyDescent="0.25">
      <c r="A283" s="159"/>
      <c r="B283" s="159"/>
      <c r="C283" s="159"/>
      <c r="D283" s="159"/>
      <c r="E283" s="159"/>
      <c r="F283" s="159"/>
      <c r="G283" s="159"/>
      <c r="H283" s="159"/>
      <c r="I283" s="159"/>
      <c r="J283" s="159"/>
      <c r="K283" s="159"/>
      <c r="L283" s="159"/>
      <c r="M283" s="160"/>
      <c r="N283" s="161"/>
      <c r="O283" s="161"/>
      <c r="P283" s="161"/>
      <c r="Q283" s="161"/>
      <c r="R283" s="161"/>
      <c r="S283" s="161"/>
      <c r="T283" s="161"/>
      <c r="U283" s="161"/>
      <c r="V283" s="159"/>
      <c r="W283" s="159"/>
      <c r="X283" s="159"/>
      <c r="Y283" s="159"/>
      <c r="Z283" s="159"/>
      <c r="AA283" s="159"/>
      <c r="AB283" s="159"/>
      <c r="AC283" s="257"/>
      <c r="AU283" s="257"/>
      <c r="AV283" s="257"/>
      <c r="AW283" s="257"/>
      <c r="AX283" s="257"/>
      <c r="AY283" s="257"/>
      <c r="AZ283" s="257"/>
      <c r="BA283" s="257"/>
      <c r="BB283" s="257"/>
      <c r="BC283" s="257"/>
      <c r="BD283" s="257"/>
      <c r="BE283" s="257"/>
      <c r="BF283" s="257"/>
    </row>
    <row r="284" spans="1:58" ht="19.95" customHeight="1" x14ac:dyDescent="0.25">
      <c r="A284" s="159"/>
      <c r="B284" s="159"/>
      <c r="C284" s="159"/>
      <c r="D284" s="159"/>
      <c r="E284" s="159"/>
      <c r="F284" s="159"/>
      <c r="G284" s="159"/>
      <c r="H284" s="159"/>
      <c r="I284" s="159"/>
      <c r="J284" s="159"/>
      <c r="K284" s="159"/>
      <c r="L284" s="159"/>
      <c r="M284" s="160"/>
      <c r="N284" s="161"/>
      <c r="O284" s="161"/>
      <c r="P284" s="161"/>
      <c r="Q284" s="161"/>
      <c r="R284" s="161"/>
      <c r="S284" s="161"/>
      <c r="T284" s="161"/>
      <c r="U284" s="161"/>
      <c r="V284" s="159"/>
      <c r="W284" s="159"/>
      <c r="X284" s="159"/>
      <c r="Y284" s="159"/>
      <c r="Z284" s="159"/>
      <c r="AA284" s="159"/>
      <c r="AB284" s="159"/>
      <c r="AC284" s="257"/>
      <c r="AU284" s="257"/>
      <c r="AV284" s="257"/>
      <c r="AW284" s="257"/>
      <c r="AX284" s="257"/>
      <c r="AY284" s="257"/>
      <c r="AZ284" s="257"/>
      <c r="BA284" s="257"/>
      <c r="BB284" s="257"/>
      <c r="BC284" s="257"/>
      <c r="BD284" s="257"/>
      <c r="BE284" s="257"/>
      <c r="BF284" s="257"/>
    </row>
    <row r="285" spans="1:58" ht="19.95" customHeight="1" x14ac:dyDescent="0.25">
      <c r="A285" s="159"/>
      <c r="B285" s="159"/>
      <c r="C285" s="159"/>
      <c r="D285" s="159"/>
      <c r="E285" s="159"/>
      <c r="F285" s="159"/>
      <c r="G285" s="159"/>
      <c r="H285" s="159"/>
      <c r="I285" s="159"/>
      <c r="J285" s="159"/>
      <c r="K285" s="159"/>
      <c r="L285" s="159"/>
      <c r="M285" s="160"/>
      <c r="N285" s="161"/>
      <c r="O285" s="161"/>
      <c r="P285" s="161"/>
      <c r="Q285" s="161"/>
      <c r="R285" s="161"/>
      <c r="S285" s="161"/>
      <c r="T285" s="161"/>
      <c r="U285" s="161"/>
      <c r="V285" s="159"/>
      <c r="W285" s="159"/>
      <c r="X285" s="159"/>
      <c r="Y285" s="159"/>
      <c r="Z285" s="159"/>
      <c r="AA285" s="159"/>
      <c r="AB285" s="159"/>
      <c r="AC285" s="257"/>
      <c r="AU285" s="257"/>
      <c r="AV285" s="257"/>
      <c r="AW285" s="257"/>
      <c r="AX285" s="257"/>
      <c r="AY285" s="257"/>
      <c r="AZ285" s="257"/>
      <c r="BA285" s="257"/>
      <c r="BB285" s="257"/>
      <c r="BC285" s="257"/>
      <c r="BD285" s="257"/>
      <c r="BE285" s="257"/>
      <c r="BF285" s="257"/>
    </row>
    <row r="286" spans="1:58" ht="19.95" customHeight="1" x14ac:dyDescent="0.25">
      <c r="A286" s="159"/>
      <c r="B286" s="159"/>
      <c r="C286" s="159"/>
      <c r="D286" s="159"/>
      <c r="E286" s="159"/>
      <c r="F286" s="159"/>
      <c r="G286" s="159"/>
      <c r="H286" s="159"/>
      <c r="I286" s="159"/>
      <c r="J286" s="159"/>
      <c r="K286" s="159"/>
      <c r="L286" s="159"/>
      <c r="M286" s="160"/>
      <c r="N286" s="161"/>
      <c r="O286" s="161"/>
      <c r="P286" s="161"/>
      <c r="Q286" s="161"/>
      <c r="R286" s="161"/>
      <c r="S286" s="161"/>
      <c r="T286" s="161"/>
      <c r="U286" s="161"/>
      <c r="V286" s="159"/>
      <c r="W286" s="159"/>
      <c r="X286" s="159"/>
      <c r="Y286" s="159"/>
      <c r="Z286" s="159"/>
      <c r="AA286" s="159"/>
      <c r="AB286" s="159"/>
      <c r="AC286" s="257"/>
      <c r="AU286" s="257"/>
      <c r="AV286" s="257"/>
      <c r="AW286" s="257"/>
      <c r="AX286" s="257"/>
      <c r="AY286" s="257"/>
      <c r="AZ286" s="257"/>
      <c r="BA286" s="257"/>
      <c r="BB286" s="257"/>
      <c r="BC286" s="257"/>
      <c r="BD286" s="257"/>
      <c r="BE286" s="257"/>
      <c r="BF286" s="257"/>
    </row>
    <row r="287" spans="1:58" ht="19.95" customHeight="1" x14ac:dyDescent="0.25">
      <c r="A287" s="159"/>
      <c r="B287" s="159"/>
      <c r="C287" s="159"/>
      <c r="D287" s="159"/>
      <c r="E287" s="159"/>
      <c r="F287" s="159"/>
      <c r="G287" s="159"/>
      <c r="H287" s="159"/>
      <c r="I287" s="159"/>
      <c r="J287" s="159"/>
      <c r="K287" s="159"/>
      <c r="L287" s="159"/>
      <c r="M287" s="160"/>
      <c r="N287" s="161"/>
      <c r="O287" s="161"/>
      <c r="P287" s="161"/>
      <c r="Q287" s="161"/>
      <c r="R287" s="161"/>
      <c r="S287" s="161"/>
      <c r="T287" s="161"/>
      <c r="U287" s="161"/>
      <c r="V287" s="159"/>
      <c r="W287" s="159"/>
      <c r="X287" s="159"/>
      <c r="Y287" s="159"/>
      <c r="Z287" s="159"/>
      <c r="AA287" s="159"/>
      <c r="AB287" s="159"/>
      <c r="AC287" s="257"/>
      <c r="AU287" s="257"/>
      <c r="AV287" s="257"/>
      <c r="AW287" s="257"/>
      <c r="AX287" s="257"/>
      <c r="AY287" s="257"/>
      <c r="AZ287" s="257"/>
      <c r="BA287" s="257"/>
      <c r="BB287" s="257"/>
      <c r="BC287" s="257"/>
      <c r="BD287" s="257"/>
      <c r="BE287" s="257"/>
      <c r="BF287" s="257"/>
    </row>
    <row r="288" spans="1:58" ht="19.95" customHeight="1" x14ac:dyDescent="0.25">
      <c r="A288" s="159"/>
      <c r="B288" s="159"/>
      <c r="C288" s="159"/>
      <c r="D288" s="159"/>
      <c r="E288" s="159"/>
      <c r="F288" s="159"/>
      <c r="G288" s="159"/>
      <c r="H288" s="159"/>
      <c r="I288" s="159"/>
      <c r="J288" s="159"/>
      <c r="K288" s="159"/>
      <c r="L288" s="159"/>
      <c r="M288" s="160"/>
      <c r="N288" s="161"/>
      <c r="O288" s="161"/>
      <c r="P288" s="161"/>
      <c r="Q288" s="161"/>
      <c r="R288" s="161"/>
      <c r="S288" s="161"/>
      <c r="T288" s="161"/>
      <c r="U288" s="161"/>
      <c r="V288" s="159"/>
      <c r="W288" s="159"/>
      <c r="X288" s="159"/>
      <c r="Y288" s="159"/>
      <c r="Z288" s="159"/>
      <c r="AA288" s="159"/>
      <c r="AB288" s="159"/>
      <c r="AC288" s="257"/>
      <c r="AU288" s="257"/>
      <c r="AV288" s="257"/>
      <c r="AW288" s="257"/>
      <c r="AX288" s="257"/>
      <c r="AY288" s="257"/>
      <c r="AZ288" s="257"/>
      <c r="BA288" s="257"/>
      <c r="BB288" s="257"/>
      <c r="BC288" s="257"/>
      <c r="BD288" s="257"/>
      <c r="BE288" s="257"/>
      <c r="BF288" s="257"/>
    </row>
    <row r="289" spans="1:58" ht="19.95" customHeight="1" x14ac:dyDescent="0.25">
      <c r="A289" s="159"/>
      <c r="B289" s="159"/>
      <c r="C289" s="159"/>
      <c r="D289" s="159"/>
      <c r="E289" s="159"/>
      <c r="F289" s="159"/>
      <c r="G289" s="159"/>
      <c r="H289" s="159"/>
      <c r="I289" s="159"/>
      <c r="J289" s="159"/>
      <c r="K289" s="159"/>
      <c r="L289" s="159"/>
      <c r="M289" s="160"/>
      <c r="N289" s="161"/>
      <c r="O289" s="161"/>
      <c r="P289" s="161"/>
      <c r="Q289" s="161"/>
      <c r="R289" s="161"/>
      <c r="S289" s="161"/>
      <c r="T289" s="161"/>
      <c r="U289" s="161"/>
      <c r="V289" s="159"/>
      <c r="W289" s="159"/>
      <c r="X289" s="159"/>
      <c r="Y289" s="159"/>
      <c r="Z289" s="159"/>
      <c r="AA289" s="159"/>
      <c r="AB289" s="159"/>
      <c r="AC289" s="257"/>
      <c r="AU289" s="257"/>
      <c r="AV289" s="257"/>
      <c r="AW289" s="257"/>
      <c r="AX289" s="257"/>
      <c r="AY289" s="257"/>
      <c r="AZ289" s="257"/>
      <c r="BA289" s="257"/>
      <c r="BB289" s="257"/>
      <c r="BC289" s="257"/>
      <c r="BD289" s="257"/>
      <c r="BE289" s="257"/>
      <c r="BF289" s="257"/>
    </row>
    <row r="290" spans="1:58" ht="19.95" customHeight="1" x14ac:dyDescent="0.25">
      <c r="A290" s="159"/>
      <c r="B290" s="159"/>
      <c r="C290" s="159"/>
      <c r="D290" s="159"/>
      <c r="E290" s="159"/>
      <c r="F290" s="159"/>
      <c r="G290" s="159"/>
      <c r="H290" s="159"/>
      <c r="I290" s="159"/>
      <c r="J290" s="159"/>
      <c r="K290" s="159"/>
      <c r="L290" s="159"/>
      <c r="M290" s="160"/>
      <c r="N290" s="161"/>
      <c r="O290" s="161"/>
      <c r="P290" s="161"/>
      <c r="Q290" s="161"/>
      <c r="R290" s="161"/>
      <c r="S290" s="161"/>
      <c r="T290" s="161"/>
      <c r="U290" s="161"/>
      <c r="V290" s="159"/>
      <c r="W290" s="159"/>
      <c r="X290" s="159"/>
      <c r="Y290" s="159"/>
      <c r="Z290" s="159"/>
      <c r="AA290" s="159"/>
      <c r="AB290" s="159"/>
      <c r="AC290" s="257"/>
      <c r="AU290" s="257"/>
      <c r="AV290" s="257"/>
      <c r="AW290" s="257"/>
      <c r="AX290" s="257"/>
      <c r="AY290" s="257"/>
      <c r="AZ290" s="257"/>
      <c r="BA290" s="257"/>
      <c r="BB290" s="257"/>
      <c r="BC290" s="257"/>
      <c r="BD290" s="257"/>
      <c r="BE290" s="257"/>
      <c r="BF290" s="257"/>
    </row>
    <row r="291" spans="1:58" ht="19.95" customHeight="1" x14ac:dyDescent="0.25">
      <c r="A291" s="159"/>
      <c r="B291" s="159"/>
      <c r="C291" s="159"/>
      <c r="D291" s="159"/>
      <c r="E291" s="159"/>
      <c r="F291" s="159"/>
      <c r="G291" s="159"/>
      <c r="H291" s="159"/>
      <c r="I291" s="159"/>
      <c r="J291" s="159"/>
      <c r="K291" s="159"/>
      <c r="L291" s="159"/>
      <c r="M291" s="160"/>
      <c r="N291" s="161"/>
      <c r="O291" s="161"/>
      <c r="P291" s="161"/>
      <c r="Q291" s="161"/>
      <c r="R291" s="161"/>
      <c r="S291" s="161"/>
      <c r="T291" s="161"/>
      <c r="U291" s="161"/>
      <c r="V291" s="159"/>
      <c r="W291" s="159"/>
      <c r="X291" s="159"/>
      <c r="Y291" s="159"/>
      <c r="Z291" s="159"/>
      <c r="AA291" s="159"/>
      <c r="AB291" s="159"/>
      <c r="AC291" s="257"/>
      <c r="AU291" s="257"/>
      <c r="AV291" s="257"/>
      <c r="AW291" s="257"/>
      <c r="AX291" s="257"/>
      <c r="AY291" s="257"/>
      <c r="AZ291" s="257"/>
      <c r="BA291" s="257"/>
      <c r="BB291" s="257"/>
      <c r="BC291" s="257"/>
      <c r="BD291" s="257"/>
      <c r="BE291" s="257"/>
      <c r="BF291" s="257"/>
    </row>
    <row r="292" spans="1:58" ht="19.95" customHeight="1" x14ac:dyDescent="0.25">
      <c r="A292" s="159"/>
      <c r="B292" s="159"/>
      <c r="C292" s="159"/>
      <c r="D292" s="159"/>
      <c r="E292" s="159"/>
      <c r="F292" s="159"/>
      <c r="G292" s="159"/>
      <c r="H292" s="159"/>
      <c r="I292" s="159"/>
      <c r="J292" s="159"/>
      <c r="K292" s="159"/>
      <c r="L292" s="159"/>
      <c r="M292" s="160"/>
      <c r="N292" s="161"/>
      <c r="O292" s="161"/>
      <c r="P292" s="161"/>
      <c r="Q292" s="161"/>
      <c r="R292" s="161"/>
      <c r="S292" s="161"/>
      <c r="T292" s="161"/>
      <c r="U292" s="161"/>
      <c r="V292" s="159"/>
      <c r="W292" s="159"/>
      <c r="X292" s="159"/>
      <c r="Y292" s="159"/>
      <c r="Z292" s="159"/>
      <c r="AA292" s="159"/>
      <c r="AB292" s="159"/>
      <c r="AC292" s="257"/>
      <c r="AU292" s="257"/>
      <c r="AV292" s="257"/>
      <c r="AW292" s="257"/>
      <c r="AX292" s="257"/>
      <c r="AY292" s="257"/>
      <c r="AZ292" s="257"/>
      <c r="BA292" s="257"/>
      <c r="BB292" s="257"/>
      <c r="BC292" s="257"/>
      <c r="BD292" s="257"/>
      <c r="BE292" s="257"/>
      <c r="BF292" s="257"/>
    </row>
    <row r="293" spans="1:58" ht="19.95" customHeight="1" x14ac:dyDescent="0.25">
      <c r="A293" s="159"/>
      <c r="B293" s="159"/>
      <c r="C293" s="159"/>
      <c r="D293" s="159"/>
      <c r="E293" s="159"/>
      <c r="F293" s="159"/>
      <c r="G293" s="159"/>
      <c r="H293" s="159"/>
      <c r="I293" s="159"/>
      <c r="J293" s="159"/>
      <c r="K293" s="159"/>
      <c r="L293" s="159"/>
      <c r="M293" s="160"/>
      <c r="N293" s="161"/>
      <c r="O293" s="161"/>
      <c r="P293" s="161"/>
      <c r="Q293" s="161"/>
      <c r="R293" s="161"/>
      <c r="S293" s="161"/>
      <c r="T293" s="161"/>
      <c r="U293" s="161"/>
      <c r="V293" s="159"/>
      <c r="W293" s="159"/>
      <c r="X293" s="159"/>
      <c r="Y293" s="159"/>
      <c r="Z293" s="159"/>
      <c r="AA293" s="159"/>
      <c r="AB293" s="159"/>
      <c r="AC293" s="257"/>
      <c r="AU293" s="257"/>
      <c r="AV293" s="257"/>
      <c r="AW293" s="257"/>
      <c r="AX293" s="257"/>
      <c r="AY293" s="257"/>
      <c r="AZ293" s="257"/>
      <c r="BA293" s="257"/>
      <c r="BB293" s="257"/>
      <c r="BC293" s="257"/>
      <c r="BD293" s="257"/>
      <c r="BE293" s="257"/>
      <c r="BF293" s="257"/>
    </row>
    <row r="294" spans="1:58" ht="19.95" customHeight="1" x14ac:dyDescent="0.25">
      <c r="A294" s="159"/>
      <c r="B294" s="159"/>
      <c r="C294" s="159"/>
      <c r="D294" s="159"/>
      <c r="E294" s="159"/>
      <c r="F294" s="159"/>
      <c r="G294" s="159"/>
      <c r="H294" s="159"/>
      <c r="I294" s="159"/>
      <c r="J294" s="159"/>
      <c r="K294" s="159"/>
      <c r="L294" s="159"/>
      <c r="M294" s="160"/>
      <c r="N294" s="161"/>
      <c r="O294" s="161"/>
      <c r="P294" s="161"/>
      <c r="Q294" s="161"/>
      <c r="R294" s="161"/>
      <c r="S294" s="161"/>
      <c r="T294" s="161"/>
      <c r="U294" s="161"/>
      <c r="V294" s="159"/>
      <c r="W294" s="159"/>
      <c r="X294" s="159"/>
      <c r="Y294" s="159"/>
      <c r="Z294" s="159"/>
      <c r="AA294" s="159"/>
      <c r="AB294" s="159"/>
      <c r="AC294" s="257"/>
      <c r="AU294" s="257"/>
      <c r="AV294" s="257"/>
      <c r="AW294" s="257"/>
      <c r="AX294" s="257"/>
      <c r="AY294" s="257"/>
      <c r="AZ294" s="257"/>
      <c r="BA294" s="257"/>
      <c r="BB294" s="257"/>
      <c r="BC294" s="257"/>
      <c r="BD294" s="257"/>
      <c r="BE294" s="257"/>
      <c r="BF294" s="257"/>
    </row>
    <row r="295" spans="1:58" ht="19.95" customHeight="1" x14ac:dyDescent="0.25">
      <c r="A295" s="159"/>
      <c r="B295" s="159"/>
      <c r="C295" s="159"/>
      <c r="D295" s="159"/>
      <c r="E295" s="159"/>
      <c r="F295" s="159"/>
      <c r="G295" s="159"/>
      <c r="H295" s="159"/>
      <c r="I295" s="159"/>
      <c r="J295" s="159"/>
      <c r="K295" s="159"/>
      <c r="L295" s="159"/>
      <c r="M295" s="160"/>
      <c r="N295" s="161"/>
      <c r="O295" s="161"/>
      <c r="P295" s="161"/>
      <c r="Q295" s="161"/>
      <c r="R295" s="161"/>
      <c r="S295" s="161"/>
      <c r="T295" s="161"/>
      <c r="U295" s="161"/>
      <c r="V295" s="159"/>
      <c r="W295" s="159"/>
      <c r="X295" s="159"/>
      <c r="Y295" s="159"/>
      <c r="Z295" s="159"/>
      <c r="AA295" s="159"/>
      <c r="AB295" s="159"/>
      <c r="AC295" s="257"/>
      <c r="AU295" s="257"/>
      <c r="AV295" s="257"/>
      <c r="AW295" s="257"/>
      <c r="AX295" s="257"/>
      <c r="AY295" s="257"/>
      <c r="AZ295" s="257"/>
      <c r="BA295" s="257"/>
      <c r="BB295" s="257"/>
      <c r="BC295" s="257"/>
      <c r="BD295" s="257"/>
      <c r="BE295" s="257"/>
      <c r="BF295" s="257"/>
    </row>
    <row r="296" spans="1:58" ht="19.95" customHeight="1" x14ac:dyDescent="0.25">
      <c r="A296" s="159"/>
      <c r="B296" s="159"/>
      <c r="C296" s="159"/>
      <c r="D296" s="159"/>
      <c r="E296" s="159"/>
      <c r="F296" s="159"/>
      <c r="G296" s="159"/>
      <c r="H296" s="159"/>
      <c r="I296" s="159"/>
      <c r="J296" s="159"/>
      <c r="K296" s="159"/>
      <c r="L296" s="159"/>
      <c r="M296" s="160"/>
      <c r="N296" s="161"/>
      <c r="O296" s="161"/>
      <c r="P296" s="161"/>
      <c r="Q296" s="161"/>
      <c r="R296" s="161"/>
      <c r="S296" s="161"/>
      <c r="T296" s="161"/>
      <c r="U296" s="161"/>
      <c r="V296" s="159"/>
      <c r="W296" s="159"/>
      <c r="X296" s="159"/>
      <c r="Y296" s="159"/>
      <c r="Z296" s="159"/>
      <c r="AA296" s="159"/>
      <c r="AB296" s="159"/>
      <c r="AC296" s="257"/>
      <c r="AU296" s="257"/>
      <c r="AV296" s="257"/>
      <c r="AW296" s="257"/>
      <c r="AX296" s="257"/>
      <c r="AY296" s="257"/>
      <c r="AZ296" s="257"/>
      <c r="BA296" s="257"/>
      <c r="BB296" s="257"/>
      <c r="BC296" s="257"/>
      <c r="BD296" s="257"/>
      <c r="BE296" s="257"/>
      <c r="BF296" s="257"/>
    </row>
    <row r="297" spans="1:58" ht="19.95" customHeight="1" x14ac:dyDescent="0.25">
      <c r="A297" s="159"/>
      <c r="B297" s="159"/>
      <c r="C297" s="159"/>
      <c r="D297" s="159"/>
      <c r="E297" s="159"/>
      <c r="F297" s="159"/>
      <c r="G297" s="159"/>
      <c r="H297" s="159"/>
      <c r="I297" s="159"/>
      <c r="J297" s="159"/>
      <c r="K297" s="159"/>
      <c r="L297" s="159"/>
      <c r="M297" s="160"/>
      <c r="N297" s="161"/>
      <c r="O297" s="161"/>
      <c r="P297" s="161"/>
      <c r="Q297" s="161"/>
      <c r="R297" s="161"/>
      <c r="S297" s="161"/>
      <c r="T297" s="161"/>
      <c r="U297" s="161"/>
      <c r="V297" s="159"/>
      <c r="W297" s="159"/>
      <c r="X297" s="159"/>
      <c r="Y297" s="159"/>
      <c r="Z297" s="159"/>
      <c r="AA297" s="159"/>
      <c r="AB297" s="159"/>
      <c r="AC297" s="257"/>
      <c r="AU297" s="257"/>
      <c r="AV297" s="257"/>
      <c r="AW297" s="257"/>
      <c r="AX297" s="257"/>
      <c r="AY297" s="257"/>
      <c r="AZ297" s="257"/>
      <c r="BA297" s="257"/>
      <c r="BB297" s="257"/>
      <c r="BC297" s="257"/>
      <c r="BD297" s="257"/>
      <c r="BE297" s="257"/>
      <c r="BF297" s="257"/>
    </row>
    <row r="298" spans="1:58" ht="19.95" customHeight="1" x14ac:dyDescent="0.25">
      <c r="A298" s="159"/>
      <c r="B298" s="159"/>
      <c r="C298" s="159"/>
      <c r="D298" s="159"/>
      <c r="E298" s="159"/>
      <c r="F298" s="159"/>
      <c r="G298" s="159"/>
      <c r="H298" s="159"/>
      <c r="I298" s="159"/>
      <c r="J298" s="159"/>
      <c r="K298" s="159"/>
      <c r="L298" s="159"/>
      <c r="M298" s="160"/>
      <c r="N298" s="161"/>
      <c r="O298" s="161"/>
      <c r="P298" s="161"/>
      <c r="Q298" s="161"/>
      <c r="R298" s="161"/>
      <c r="S298" s="161"/>
      <c r="T298" s="161"/>
      <c r="U298" s="161"/>
      <c r="V298" s="159"/>
      <c r="W298" s="159"/>
      <c r="X298" s="159"/>
      <c r="Y298" s="159"/>
      <c r="Z298" s="159"/>
      <c r="AA298" s="159"/>
      <c r="AB298" s="159"/>
      <c r="AC298" s="257"/>
      <c r="AU298" s="257"/>
      <c r="AV298" s="257"/>
      <c r="AW298" s="257"/>
      <c r="AX298" s="257"/>
      <c r="AY298" s="257"/>
      <c r="AZ298" s="257"/>
      <c r="BA298" s="257"/>
      <c r="BB298" s="257"/>
      <c r="BC298" s="257"/>
      <c r="BD298" s="257"/>
      <c r="BE298" s="257"/>
      <c r="BF298" s="257"/>
    </row>
    <row r="299" spans="1:58" ht="19.95" customHeight="1" x14ac:dyDescent="0.25">
      <c r="A299" s="159"/>
      <c r="B299" s="159"/>
      <c r="C299" s="159"/>
      <c r="D299" s="159"/>
      <c r="E299" s="159"/>
      <c r="F299" s="159"/>
      <c r="G299" s="159"/>
      <c r="H299" s="159"/>
      <c r="I299" s="159"/>
      <c r="J299" s="159"/>
      <c r="K299" s="159"/>
      <c r="L299" s="159"/>
      <c r="M299" s="160"/>
      <c r="N299" s="161"/>
      <c r="O299" s="161"/>
      <c r="P299" s="161"/>
      <c r="Q299" s="161"/>
      <c r="R299" s="161"/>
      <c r="S299" s="161"/>
      <c r="T299" s="161"/>
      <c r="U299" s="161"/>
      <c r="V299" s="159"/>
      <c r="W299" s="159"/>
      <c r="X299" s="159"/>
      <c r="Y299" s="159"/>
      <c r="Z299" s="159"/>
      <c r="AA299" s="159"/>
      <c r="AB299" s="159"/>
      <c r="AC299" s="257"/>
      <c r="AU299" s="257"/>
      <c r="AV299" s="257"/>
      <c r="AW299" s="257"/>
      <c r="AX299" s="257"/>
      <c r="AY299" s="257"/>
      <c r="AZ299" s="257"/>
      <c r="BA299" s="257"/>
      <c r="BB299" s="257"/>
      <c r="BC299" s="257"/>
      <c r="BD299" s="257"/>
      <c r="BE299" s="257"/>
      <c r="BF299" s="257"/>
    </row>
    <row r="300" spans="1:58" ht="19.95" customHeight="1" x14ac:dyDescent="0.25">
      <c r="A300" s="159"/>
      <c r="B300" s="159"/>
      <c r="C300" s="159"/>
      <c r="D300" s="159"/>
      <c r="E300" s="159"/>
      <c r="F300" s="159"/>
      <c r="G300" s="159"/>
      <c r="H300" s="159"/>
      <c r="I300" s="159"/>
      <c r="J300" s="159"/>
      <c r="K300" s="159"/>
      <c r="L300" s="159"/>
      <c r="M300" s="160"/>
      <c r="N300" s="161"/>
      <c r="O300" s="161"/>
      <c r="P300" s="161"/>
      <c r="Q300" s="161"/>
      <c r="R300" s="161"/>
      <c r="S300" s="161"/>
      <c r="T300" s="161"/>
      <c r="U300" s="161"/>
      <c r="V300" s="159"/>
      <c r="W300" s="159"/>
      <c r="X300" s="159"/>
      <c r="Y300" s="159"/>
      <c r="Z300" s="159"/>
      <c r="AA300" s="159"/>
      <c r="AB300" s="159"/>
      <c r="AC300" s="257"/>
      <c r="AU300" s="257"/>
      <c r="AV300" s="257"/>
      <c r="AW300" s="257"/>
      <c r="AX300" s="257"/>
      <c r="AY300" s="257"/>
      <c r="AZ300" s="257"/>
      <c r="BA300" s="257"/>
      <c r="BB300" s="257"/>
      <c r="BC300" s="257"/>
      <c r="BD300" s="257"/>
      <c r="BE300" s="257"/>
      <c r="BF300" s="257"/>
    </row>
    <row r="301" spans="1:58" ht="19.95" customHeight="1" x14ac:dyDescent="0.25">
      <c r="A301" s="159"/>
      <c r="B301" s="159"/>
      <c r="C301" s="159"/>
      <c r="D301" s="159"/>
      <c r="E301" s="159"/>
      <c r="F301" s="159"/>
      <c r="G301" s="159"/>
      <c r="H301" s="159"/>
      <c r="I301" s="159"/>
      <c r="J301" s="159"/>
      <c r="K301" s="159"/>
      <c r="L301" s="159"/>
      <c r="M301" s="160"/>
      <c r="N301" s="161"/>
      <c r="O301" s="161"/>
      <c r="P301" s="161"/>
      <c r="Q301" s="161"/>
      <c r="R301" s="161"/>
      <c r="S301" s="161"/>
      <c r="T301" s="161"/>
      <c r="U301" s="161"/>
      <c r="V301" s="159"/>
      <c r="W301" s="159"/>
      <c r="X301" s="159"/>
      <c r="Y301" s="159"/>
      <c r="Z301" s="159"/>
      <c r="AA301" s="159"/>
      <c r="AB301" s="159"/>
      <c r="AC301" s="257"/>
      <c r="AU301" s="257"/>
      <c r="AV301" s="257"/>
      <c r="AW301" s="257"/>
      <c r="AX301" s="257"/>
      <c r="AY301" s="257"/>
      <c r="AZ301" s="257"/>
      <c r="BA301" s="257"/>
      <c r="BB301" s="257"/>
      <c r="BC301" s="257"/>
      <c r="BD301" s="257"/>
      <c r="BE301" s="257"/>
      <c r="BF301" s="257"/>
    </row>
    <row r="302" spans="1:58" ht="19.95" customHeight="1" x14ac:dyDescent="0.25">
      <c r="A302" s="159"/>
      <c r="B302" s="159"/>
      <c r="C302" s="159"/>
      <c r="D302" s="159"/>
      <c r="E302" s="159"/>
      <c r="F302" s="159"/>
      <c r="G302" s="159"/>
      <c r="H302" s="159"/>
      <c r="I302" s="159"/>
      <c r="J302" s="159"/>
      <c r="K302" s="159"/>
      <c r="L302" s="159"/>
      <c r="M302" s="160"/>
      <c r="N302" s="161"/>
      <c r="O302" s="161"/>
      <c r="P302" s="161"/>
      <c r="Q302" s="161"/>
      <c r="R302" s="161"/>
      <c r="S302" s="161"/>
      <c r="T302" s="161"/>
      <c r="U302" s="161"/>
      <c r="V302" s="159"/>
      <c r="W302" s="159"/>
      <c r="X302" s="159"/>
      <c r="Y302" s="159"/>
      <c r="Z302" s="159"/>
      <c r="AA302" s="159"/>
      <c r="AB302" s="159"/>
      <c r="AC302" s="257"/>
      <c r="AU302" s="257"/>
      <c r="AV302" s="257"/>
      <c r="AW302" s="257"/>
      <c r="AX302" s="257"/>
      <c r="AY302" s="257"/>
      <c r="AZ302" s="257"/>
      <c r="BA302" s="257"/>
      <c r="BB302" s="257"/>
      <c r="BC302" s="257"/>
      <c r="BD302" s="257"/>
      <c r="BE302" s="257"/>
      <c r="BF302" s="257"/>
    </row>
    <row r="303" spans="1:58" ht="19.95" customHeight="1" x14ac:dyDescent="0.25">
      <c r="A303" s="159"/>
      <c r="B303" s="159"/>
      <c r="C303" s="159"/>
      <c r="D303" s="159"/>
      <c r="E303" s="159"/>
      <c r="F303" s="159"/>
      <c r="G303" s="159"/>
      <c r="H303" s="159"/>
      <c r="I303" s="159"/>
      <c r="J303" s="159"/>
      <c r="K303" s="159"/>
      <c r="L303" s="159"/>
      <c r="M303" s="160"/>
      <c r="N303" s="161"/>
      <c r="O303" s="161"/>
      <c r="P303" s="161"/>
      <c r="Q303" s="161"/>
      <c r="R303" s="161"/>
      <c r="S303" s="161"/>
      <c r="T303" s="161"/>
      <c r="U303" s="161"/>
      <c r="V303" s="159"/>
      <c r="W303" s="159"/>
      <c r="X303" s="159"/>
      <c r="Y303" s="159"/>
      <c r="Z303" s="159"/>
      <c r="AA303" s="159"/>
      <c r="AB303" s="159"/>
      <c r="AC303" s="257"/>
      <c r="AU303" s="257"/>
      <c r="AV303" s="257"/>
      <c r="AW303" s="257"/>
      <c r="AX303" s="257"/>
      <c r="AY303" s="257"/>
      <c r="AZ303" s="257"/>
      <c r="BA303" s="257"/>
      <c r="BB303" s="257"/>
      <c r="BC303" s="257"/>
      <c r="BD303" s="257"/>
      <c r="BE303" s="257"/>
      <c r="BF303" s="257"/>
    </row>
    <row r="304" spans="1:58" ht="19.95" customHeight="1" x14ac:dyDescent="0.25">
      <c r="A304" s="159"/>
      <c r="B304" s="159"/>
      <c r="C304" s="159"/>
      <c r="D304" s="159"/>
      <c r="E304" s="159"/>
      <c r="F304" s="159"/>
      <c r="G304" s="159"/>
      <c r="H304" s="159"/>
      <c r="I304" s="159"/>
      <c r="J304" s="159"/>
      <c r="K304" s="159"/>
      <c r="L304" s="159"/>
      <c r="M304" s="160"/>
      <c r="N304" s="161"/>
      <c r="O304" s="161"/>
      <c r="P304" s="161"/>
      <c r="Q304" s="161"/>
      <c r="R304" s="161"/>
      <c r="S304" s="161"/>
      <c r="T304" s="161"/>
      <c r="U304" s="161"/>
      <c r="V304" s="159"/>
      <c r="W304" s="159"/>
      <c r="X304" s="159"/>
      <c r="Y304" s="159"/>
      <c r="Z304" s="159"/>
      <c r="AA304" s="159"/>
      <c r="AB304" s="159"/>
      <c r="AC304" s="257"/>
      <c r="AU304" s="257"/>
      <c r="AV304" s="257"/>
      <c r="AW304" s="257"/>
      <c r="AX304" s="257"/>
      <c r="AY304" s="257"/>
      <c r="AZ304" s="257"/>
      <c r="BA304" s="257"/>
      <c r="BB304" s="257"/>
      <c r="BC304" s="257"/>
      <c r="BD304" s="257"/>
      <c r="BE304" s="257"/>
      <c r="BF304" s="257"/>
    </row>
    <row r="305" spans="1:58" ht="19.95" customHeight="1" x14ac:dyDescent="0.25">
      <c r="A305" s="159"/>
      <c r="B305" s="159"/>
      <c r="C305" s="159"/>
      <c r="D305" s="159"/>
      <c r="E305" s="159"/>
      <c r="F305" s="159"/>
      <c r="G305" s="159"/>
      <c r="H305" s="159"/>
      <c r="I305" s="159"/>
      <c r="J305" s="159"/>
      <c r="K305" s="159"/>
      <c r="L305" s="159"/>
      <c r="M305" s="160"/>
      <c r="N305" s="161"/>
      <c r="O305" s="161"/>
      <c r="P305" s="161"/>
      <c r="Q305" s="161"/>
      <c r="R305" s="161"/>
      <c r="S305" s="161"/>
      <c r="T305" s="161"/>
      <c r="U305" s="161"/>
      <c r="V305" s="159"/>
      <c r="W305" s="159"/>
      <c r="X305" s="159"/>
      <c r="Y305" s="159"/>
      <c r="Z305" s="159"/>
      <c r="AA305" s="159"/>
      <c r="AB305" s="159"/>
      <c r="AC305" s="257"/>
      <c r="AU305" s="257"/>
      <c r="AV305" s="257"/>
      <c r="AW305" s="257"/>
      <c r="AX305" s="257"/>
      <c r="AY305" s="257"/>
      <c r="AZ305" s="257"/>
      <c r="BA305" s="257"/>
      <c r="BB305" s="257"/>
      <c r="BC305" s="257"/>
      <c r="BD305" s="257"/>
      <c r="BE305" s="257"/>
      <c r="BF305" s="257"/>
    </row>
    <row r="306" spans="1:58" ht="19.95" customHeight="1" x14ac:dyDescent="0.25">
      <c r="A306" s="159"/>
      <c r="B306" s="159"/>
      <c r="C306" s="159"/>
      <c r="D306" s="159"/>
      <c r="E306" s="159"/>
      <c r="F306" s="159"/>
      <c r="G306" s="159"/>
      <c r="H306" s="159"/>
      <c r="I306" s="159"/>
      <c r="J306" s="159"/>
      <c r="K306" s="159"/>
      <c r="L306" s="159"/>
      <c r="M306" s="160"/>
      <c r="N306" s="161"/>
      <c r="O306" s="161"/>
      <c r="P306" s="161"/>
      <c r="Q306" s="161"/>
      <c r="R306" s="161"/>
      <c r="S306" s="161"/>
      <c r="T306" s="161"/>
      <c r="U306" s="161"/>
      <c r="V306" s="159"/>
      <c r="W306" s="159"/>
      <c r="X306" s="159"/>
      <c r="Y306" s="159"/>
      <c r="Z306" s="159"/>
      <c r="AA306" s="159"/>
      <c r="AB306" s="159"/>
      <c r="AC306" s="257"/>
      <c r="AU306" s="257"/>
      <c r="AV306" s="257"/>
      <c r="AW306" s="257"/>
      <c r="AX306" s="257"/>
      <c r="AY306" s="257"/>
      <c r="AZ306" s="257"/>
      <c r="BA306" s="257"/>
      <c r="BB306" s="257"/>
      <c r="BC306" s="257"/>
      <c r="BD306" s="257"/>
      <c r="BE306" s="257"/>
      <c r="BF306" s="257"/>
    </row>
    <row r="307" spans="1:58" ht="19.95" customHeight="1" x14ac:dyDescent="0.25">
      <c r="A307" s="159"/>
      <c r="B307" s="159"/>
      <c r="C307" s="159"/>
      <c r="D307" s="159"/>
      <c r="E307" s="159"/>
      <c r="F307" s="159"/>
      <c r="G307" s="159"/>
      <c r="H307" s="159"/>
      <c r="I307" s="159"/>
      <c r="J307" s="159"/>
      <c r="K307" s="159"/>
      <c r="L307" s="159"/>
      <c r="M307" s="160"/>
      <c r="N307" s="161"/>
      <c r="O307" s="161"/>
      <c r="P307" s="161"/>
      <c r="Q307" s="161"/>
      <c r="R307" s="161"/>
      <c r="S307" s="161"/>
      <c r="T307" s="161"/>
      <c r="U307" s="161"/>
      <c r="V307" s="159"/>
      <c r="W307" s="159"/>
      <c r="X307" s="159"/>
      <c r="Y307" s="159"/>
      <c r="Z307" s="159"/>
      <c r="AA307" s="159"/>
      <c r="AB307" s="159"/>
      <c r="AC307" s="257"/>
      <c r="AU307" s="257"/>
      <c r="AV307" s="257"/>
      <c r="AW307" s="257"/>
      <c r="AX307" s="257"/>
      <c r="AY307" s="257"/>
      <c r="AZ307" s="257"/>
      <c r="BA307" s="257"/>
      <c r="BB307" s="257"/>
      <c r="BC307" s="257"/>
      <c r="BD307" s="257"/>
      <c r="BE307" s="257"/>
      <c r="BF307" s="257"/>
    </row>
    <row r="308" spans="1:58" ht="19.95" customHeight="1" x14ac:dyDescent="0.25">
      <c r="A308" s="159"/>
      <c r="B308" s="159"/>
      <c r="C308" s="159"/>
      <c r="D308" s="159"/>
      <c r="E308" s="159"/>
      <c r="F308" s="159"/>
      <c r="G308" s="159"/>
      <c r="H308" s="159"/>
      <c r="I308" s="159"/>
      <c r="J308" s="159"/>
      <c r="K308" s="159"/>
      <c r="L308" s="159"/>
      <c r="M308" s="160"/>
      <c r="N308" s="161"/>
      <c r="O308" s="161"/>
      <c r="P308" s="161"/>
      <c r="Q308" s="161"/>
      <c r="R308" s="161"/>
      <c r="S308" s="161"/>
      <c r="T308" s="161"/>
      <c r="U308" s="161"/>
      <c r="V308" s="159"/>
      <c r="W308" s="159"/>
      <c r="X308" s="159"/>
      <c r="Y308" s="159"/>
      <c r="Z308" s="159"/>
      <c r="AA308" s="159"/>
      <c r="AB308" s="159"/>
      <c r="AC308" s="257"/>
      <c r="AU308" s="257"/>
      <c r="AV308" s="257"/>
      <c r="AW308" s="257"/>
      <c r="AX308" s="257"/>
      <c r="AY308" s="257"/>
      <c r="AZ308" s="257"/>
      <c r="BA308" s="257"/>
      <c r="BB308" s="257"/>
      <c r="BC308" s="257"/>
      <c r="BD308" s="257"/>
      <c r="BE308" s="257"/>
      <c r="BF308" s="257"/>
    </row>
    <row r="309" spans="1:58" ht="19.95" customHeight="1" x14ac:dyDescent="0.25">
      <c r="A309" s="159"/>
      <c r="B309" s="159"/>
      <c r="C309" s="159"/>
      <c r="D309" s="159"/>
      <c r="E309" s="159"/>
      <c r="F309" s="159"/>
      <c r="G309" s="159"/>
      <c r="H309" s="159"/>
      <c r="I309" s="159"/>
      <c r="J309" s="159"/>
      <c r="K309" s="159"/>
      <c r="L309" s="159"/>
      <c r="M309" s="160"/>
      <c r="N309" s="161"/>
      <c r="O309" s="161"/>
      <c r="P309" s="161"/>
      <c r="Q309" s="161"/>
      <c r="R309" s="161"/>
      <c r="S309" s="161"/>
      <c r="T309" s="161"/>
      <c r="U309" s="161"/>
      <c r="V309" s="159"/>
      <c r="W309" s="159"/>
      <c r="X309" s="159"/>
      <c r="Y309" s="159"/>
      <c r="Z309" s="159"/>
      <c r="AA309" s="159"/>
      <c r="AB309" s="159"/>
      <c r="AC309" s="257"/>
      <c r="AU309" s="257"/>
      <c r="AV309" s="257"/>
      <c r="AW309" s="257"/>
      <c r="AX309" s="257"/>
      <c r="AY309" s="257"/>
      <c r="AZ309" s="257"/>
      <c r="BA309" s="257"/>
      <c r="BB309" s="257"/>
      <c r="BC309" s="257"/>
      <c r="BD309" s="257"/>
      <c r="BE309" s="257"/>
      <c r="BF309" s="257"/>
    </row>
    <row r="310" spans="1:58" ht="19.95" customHeight="1" x14ac:dyDescent="0.25">
      <c r="A310" s="159"/>
      <c r="B310" s="159"/>
      <c r="C310" s="159"/>
      <c r="D310" s="159"/>
      <c r="E310" s="159"/>
      <c r="F310" s="159"/>
      <c r="G310" s="159"/>
      <c r="H310" s="159"/>
      <c r="I310" s="159"/>
      <c r="J310" s="159"/>
      <c r="K310" s="159"/>
      <c r="L310" s="159"/>
      <c r="M310" s="160"/>
      <c r="N310" s="161"/>
      <c r="O310" s="161"/>
      <c r="P310" s="161"/>
      <c r="Q310" s="161"/>
      <c r="R310" s="161"/>
      <c r="S310" s="161"/>
      <c r="T310" s="161"/>
      <c r="U310" s="161"/>
      <c r="V310" s="159"/>
      <c r="W310" s="159"/>
      <c r="X310" s="159"/>
      <c r="Y310" s="159"/>
      <c r="Z310" s="159"/>
      <c r="AA310" s="159"/>
      <c r="AB310" s="159"/>
      <c r="AC310" s="257"/>
      <c r="AU310" s="257"/>
      <c r="AV310" s="257"/>
      <c r="AW310" s="257"/>
      <c r="AX310" s="257"/>
      <c r="AY310" s="257"/>
      <c r="AZ310" s="257"/>
      <c r="BA310" s="257"/>
      <c r="BB310" s="257"/>
      <c r="BC310" s="257"/>
      <c r="BD310" s="257"/>
      <c r="BE310" s="257"/>
      <c r="BF310" s="257"/>
    </row>
    <row r="311" spans="1:58" ht="19.95" customHeight="1" x14ac:dyDescent="0.25">
      <c r="A311" s="159"/>
      <c r="B311" s="159"/>
      <c r="C311" s="159"/>
      <c r="D311" s="159"/>
      <c r="E311" s="159"/>
      <c r="F311" s="159"/>
      <c r="G311" s="159"/>
      <c r="H311" s="159"/>
      <c r="I311" s="159"/>
      <c r="J311" s="159"/>
      <c r="K311" s="159"/>
      <c r="L311" s="159"/>
      <c r="M311" s="160"/>
      <c r="N311" s="161"/>
      <c r="O311" s="161"/>
      <c r="P311" s="161"/>
      <c r="Q311" s="161"/>
      <c r="R311" s="161"/>
      <c r="S311" s="161"/>
      <c r="T311" s="161"/>
      <c r="U311" s="161"/>
      <c r="V311" s="159"/>
      <c r="W311" s="159"/>
      <c r="X311" s="159"/>
      <c r="Y311" s="159"/>
      <c r="Z311" s="159"/>
      <c r="AA311" s="159"/>
      <c r="AB311" s="159"/>
      <c r="AC311" s="257"/>
      <c r="AU311" s="257"/>
      <c r="AV311" s="257"/>
      <c r="AW311" s="257"/>
      <c r="AX311" s="257"/>
      <c r="AY311" s="257"/>
      <c r="AZ311" s="257"/>
      <c r="BA311" s="257"/>
      <c r="BB311" s="257"/>
      <c r="BC311" s="257"/>
      <c r="BD311" s="257"/>
      <c r="BE311" s="257"/>
      <c r="BF311" s="257"/>
    </row>
    <row r="312" spans="1:58" ht="19.95" customHeight="1" x14ac:dyDescent="0.25">
      <c r="A312" s="159"/>
      <c r="B312" s="159"/>
      <c r="C312" s="159"/>
      <c r="D312" s="159"/>
      <c r="E312" s="159"/>
      <c r="F312" s="159"/>
      <c r="G312" s="159"/>
      <c r="H312" s="159"/>
      <c r="I312" s="159"/>
      <c r="J312" s="159"/>
      <c r="K312" s="159"/>
      <c r="L312" s="159"/>
      <c r="M312" s="160"/>
      <c r="N312" s="161"/>
      <c r="O312" s="161"/>
      <c r="P312" s="161"/>
      <c r="Q312" s="161"/>
      <c r="R312" s="161"/>
      <c r="S312" s="161"/>
      <c r="T312" s="161"/>
      <c r="U312" s="161"/>
      <c r="V312" s="159"/>
      <c r="W312" s="159"/>
      <c r="X312" s="159"/>
      <c r="Y312" s="159"/>
      <c r="Z312" s="159"/>
      <c r="AA312" s="159"/>
      <c r="AB312" s="159"/>
      <c r="AC312" s="257"/>
      <c r="AU312" s="257"/>
      <c r="AV312" s="257"/>
      <c r="AW312" s="257"/>
      <c r="AX312" s="257"/>
      <c r="AY312" s="257"/>
      <c r="AZ312" s="257"/>
      <c r="BA312" s="257"/>
      <c r="BB312" s="257"/>
      <c r="BC312" s="257"/>
      <c r="BD312" s="257"/>
      <c r="BE312" s="257"/>
      <c r="BF312" s="257"/>
    </row>
    <row r="313" spans="1:58" ht="19.95" customHeight="1" x14ac:dyDescent="0.25">
      <c r="A313" s="159"/>
      <c r="B313" s="159"/>
      <c r="C313" s="159"/>
      <c r="D313" s="159"/>
      <c r="E313" s="159"/>
      <c r="F313" s="159"/>
      <c r="G313" s="159"/>
      <c r="H313" s="159"/>
      <c r="I313" s="159"/>
      <c r="J313" s="159"/>
      <c r="K313" s="159"/>
      <c r="L313" s="159"/>
      <c r="M313" s="160"/>
      <c r="N313" s="161"/>
      <c r="O313" s="161"/>
      <c r="P313" s="161"/>
      <c r="Q313" s="161"/>
      <c r="R313" s="161"/>
      <c r="S313" s="161"/>
      <c r="T313" s="161"/>
      <c r="U313" s="161"/>
      <c r="V313" s="159"/>
      <c r="W313" s="159"/>
      <c r="X313" s="159"/>
      <c r="Y313" s="159"/>
      <c r="Z313" s="159"/>
      <c r="AA313" s="159"/>
      <c r="AB313" s="159"/>
      <c r="AC313" s="257"/>
      <c r="AU313" s="257"/>
      <c r="AV313" s="257"/>
      <c r="AW313" s="257"/>
      <c r="AX313" s="257"/>
      <c r="AY313" s="257"/>
      <c r="AZ313" s="257"/>
      <c r="BA313" s="257"/>
      <c r="BB313" s="257"/>
      <c r="BC313" s="257"/>
      <c r="BD313" s="257"/>
      <c r="BE313" s="257"/>
      <c r="BF313" s="257"/>
    </row>
    <row r="314" spans="1:58" ht="19.95" customHeight="1" x14ac:dyDescent="0.25">
      <c r="A314" s="159"/>
      <c r="B314" s="159"/>
      <c r="C314" s="159"/>
      <c r="D314" s="159"/>
      <c r="E314" s="159"/>
      <c r="F314" s="159"/>
      <c r="G314" s="159"/>
      <c r="H314" s="159"/>
      <c r="I314" s="159"/>
      <c r="J314" s="159"/>
      <c r="K314" s="159"/>
      <c r="L314" s="159"/>
      <c r="M314" s="160"/>
      <c r="N314" s="161"/>
      <c r="O314" s="161"/>
      <c r="P314" s="161"/>
      <c r="Q314" s="161"/>
      <c r="R314" s="161"/>
      <c r="S314" s="161"/>
      <c r="T314" s="161"/>
      <c r="U314" s="161"/>
      <c r="V314" s="159"/>
      <c r="W314" s="159"/>
      <c r="X314" s="159"/>
      <c r="Y314" s="159"/>
      <c r="Z314" s="159"/>
      <c r="AA314" s="159"/>
      <c r="AB314" s="159"/>
      <c r="AC314" s="257"/>
      <c r="AU314" s="257"/>
      <c r="AV314" s="257"/>
      <c r="AW314" s="257"/>
      <c r="AX314" s="257"/>
      <c r="AY314" s="257"/>
      <c r="AZ314" s="257"/>
      <c r="BA314" s="257"/>
      <c r="BB314" s="257"/>
      <c r="BC314" s="257"/>
      <c r="BD314" s="257"/>
      <c r="BE314" s="257"/>
      <c r="BF314" s="257"/>
    </row>
    <row r="315" spans="1:58" ht="19.95" customHeight="1" x14ac:dyDescent="0.25">
      <c r="A315" s="159"/>
      <c r="B315" s="159"/>
      <c r="C315" s="159"/>
      <c r="D315" s="159"/>
      <c r="E315" s="159"/>
      <c r="F315" s="159"/>
      <c r="G315" s="159"/>
      <c r="H315" s="159"/>
      <c r="I315" s="159"/>
      <c r="J315" s="159"/>
      <c r="K315" s="159"/>
      <c r="L315" s="159"/>
      <c r="M315" s="160"/>
      <c r="N315" s="161"/>
      <c r="O315" s="161"/>
      <c r="P315" s="161"/>
      <c r="Q315" s="161"/>
      <c r="R315" s="161"/>
      <c r="S315" s="161"/>
      <c r="T315" s="161"/>
      <c r="U315" s="161"/>
      <c r="V315" s="159"/>
      <c r="W315" s="159"/>
      <c r="X315" s="159"/>
      <c r="Y315" s="159"/>
      <c r="Z315" s="159"/>
      <c r="AA315" s="159"/>
      <c r="AB315" s="159"/>
      <c r="AC315" s="257"/>
      <c r="AU315" s="257"/>
      <c r="AV315" s="257"/>
      <c r="AW315" s="257"/>
      <c r="AX315" s="257"/>
      <c r="AY315" s="257"/>
      <c r="AZ315" s="257"/>
      <c r="BA315" s="257"/>
      <c r="BB315" s="257"/>
      <c r="BC315" s="257"/>
      <c r="BD315" s="257"/>
      <c r="BE315" s="257"/>
      <c r="BF315" s="257"/>
    </row>
    <row r="316" spans="1:58" ht="19.95" customHeight="1" x14ac:dyDescent="0.25">
      <c r="A316" s="159"/>
      <c r="B316" s="159"/>
      <c r="C316" s="159"/>
      <c r="D316" s="159"/>
      <c r="E316" s="159"/>
      <c r="F316" s="159"/>
      <c r="G316" s="159"/>
      <c r="H316" s="159"/>
      <c r="I316" s="159"/>
      <c r="J316" s="159"/>
      <c r="K316" s="159"/>
      <c r="L316" s="159"/>
      <c r="M316" s="160"/>
      <c r="N316" s="161"/>
      <c r="O316" s="161"/>
      <c r="P316" s="161"/>
      <c r="Q316" s="161"/>
      <c r="R316" s="161"/>
      <c r="S316" s="161"/>
      <c r="T316" s="161"/>
      <c r="U316" s="161"/>
      <c r="V316" s="159"/>
      <c r="W316" s="159"/>
      <c r="X316" s="159"/>
      <c r="Y316" s="159"/>
      <c r="Z316" s="159"/>
      <c r="AA316" s="159"/>
      <c r="AB316" s="159"/>
      <c r="AC316" s="257"/>
      <c r="AU316" s="257"/>
      <c r="AV316" s="257"/>
      <c r="AW316" s="257"/>
      <c r="AX316" s="257"/>
      <c r="AY316" s="257"/>
      <c r="AZ316" s="257"/>
      <c r="BA316" s="257"/>
      <c r="BB316" s="257"/>
      <c r="BC316" s="257"/>
      <c r="BD316" s="257"/>
      <c r="BE316" s="257"/>
      <c r="BF316" s="257"/>
    </row>
    <row r="317" spans="1:58" ht="19.95" customHeight="1" x14ac:dyDescent="0.25">
      <c r="A317" s="159"/>
      <c r="B317" s="159"/>
      <c r="C317" s="159"/>
      <c r="D317" s="159"/>
      <c r="E317" s="159"/>
      <c r="F317" s="159"/>
      <c r="G317" s="159"/>
      <c r="H317" s="159"/>
      <c r="I317" s="159"/>
      <c r="J317" s="159"/>
      <c r="K317" s="159"/>
      <c r="L317" s="159"/>
      <c r="M317" s="160"/>
      <c r="N317" s="161"/>
      <c r="O317" s="161"/>
      <c r="P317" s="161"/>
      <c r="Q317" s="161"/>
      <c r="R317" s="161"/>
      <c r="S317" s="161"/>
      <c r="T317" s="161"/>
      <c r="U317" s="161"/>
      <c r="V317" s="159"/>
      <c r="W317" s="159"/>
      <c r="X317" s="159"/>
      <c r="Y317" s="159"/>
      <c r="Z317" s="159"/>
      <c r="AA317" s="159"/>
      <c r="AB317" s="159"/>
      <c r="AC317" s="257"/>
      <c r="AU317" s="257"/>
      <c r="AV317" s="257"/>
      <c r="AW317" s="257"/>
      <c r="AX317" s="257"/>
      <c r="AY317" s="257"/>
      <c r="AZ317" s="257"/>
      <c r="BA317" s="257"/>
      <c r="BB317" s="257"/>
      <c r="BC317" s="257"/>
      <c r="BD317" s="257"/>
      <c r="BE317" s="257"/>
      <c r="BF317" s="257"/>
    </row>
    <row r="318" spans="1:58" ht="19.95" customHeight="1" x14ac:dyDescent="0.25">
      <c r="A318" s="159"/>
      <c r="B318" s="159"/>
      <c r="C318" s="159"/>
      <c r="D318" s="159"/>
      <c r="E318" s="159"/>
      <c r="F318" s="159"/>
      <c r="G318" s="159"/>
      <c r="H318" s="159"/>
      <c r="I318" s="159"/>
      <c r="J318" s="159"/>
      <c r="K318" s="159"/>
      <c r="L318" s="159"/>
      <c r="M318" s="160"/>
      <c r="N318" s="161"/>
      <c r="O318" s="161"/>
      <c r="P318" s="161"/>
      <c r="Q318" s="161"/>
      <c r="R318" s="161"/>
      <c r="S318" s="161"/>
      <c r="T318" s="161"/>
      <c r="U318" s="161"/>
      <c r="V318" s="159"/>
      <c r="W318" s="159"/>
      <c r="X318" s="159"/>
      <c r="Y318" s="159"/>
      <c r="Z318" s="159"/>
      <c r="AA318" s="159"/>
      <c r="AB318" s="159"/>
      <c r="AC318" s="257"/>
      <c r="AU318" s="257"/>
      <c r="AV318" s="257"/>
      <c r="AW318" s="257"/>
      <c r="AX318" s="257"/>
      <c r="AY318" s="257"/>
      <c r="AZ318" s="257"/>
      <c r="BA318" s="257"/>
      <c r="BB318" s="257"/>
      <c r="BC318" s="257"/>
      <c r="BD318" s="257"/>
      <c r="BE318" s="257"/>
      <c r="BF318" s="257"/>
    </row>
    <row r="319" spans="1:58" ht="19.95" customHeight="1" x14ac:dyDescent="0.25">
      <c r="A319" s="159"/>
      <c r="B319" s="159"/>
      <c r="C319" s="159"/>
      <c r="D319" s="159"/>
      <c r="E319" s="159"/>
      <c r="F319" s="159"/>
      <c r="G319" s="159"/>
      <c r="H319" s="159"/>
      <c r="I319" s="159"/>
      <c r="J319" s="159"/>
      <c r="K319" s="159"/>
      <c r="L319" s="159"/>
      <c r="M319" s="160"/>
      <c r="N319" s="161"/>
      <c r="O319" s="161"/>
      <c r="P319" s="161"/>
      <c r="Q319" s="161"/>
      <c r="R319" s="161"/>
      <c r="S319" s="161"/>
      <c r="T319" s="161"/>
      <c r="U319" s="161"/>
      <c r="V319" s="159"/>
      <c r="W319" s="159"/>
      <c r="X319" s="159"/>
      <c r="Y319" s="159"/>
      <c r="Z319" s="159"/>
      <c r="AA319" s="159"/>
      <c r="AB319" s="159"/>
      <c r="AC319" s="257"/>
      <c r="AU319" s="257"/>
      <c r="AV319" s="257"/>
      <c r="AW319" s="257"/>
      <c r="AX319" s="257"/>
      <c r="AY319" s="257"/>
      <c r="AZ319" s="257"/>
      <c r="BA319" s="257"/>
      <c r="BB319" s="257"/>
      <c r="BC319" s="257"/>
      <c r="BD319" s="257"/>
      <c r="BE319" s="257"/>
      <c r="BF319" s="257"/>
    </row>
    <row r="320" spans="1:58" ht="19.95" customHeight="1" x14ac:dyDescent="0.25">
      <c r="A320" s="159"/>
      <c r="B320" s="159"/>
      <c r="C320" s="159"/>
      <c r="D320" s="159"/>
      <c r="E320" s="159"/>
      <c r="F320" s="159"/>
      <c r="G320" s="159"/>
      <c r="H320" s="159"/>
      <c r="I320" s="159"/>
      <c r="J320" s="159"/>
      <c r="K320" s="159"/>
      <c r="L320" s="159"/>
      <c r="M320" s="160"/>
      <c r="N320" s="161"/>
      <c r="O320" s="161"/>
      <c r="P320" s="161"/>
      <c r="Q320" s="161"/>
      <c r="R320" s="161"/>
      <c r="S320" s="161"/>
      <c r="T320" s="161"/>
      <c r="U320" s="161"/>
      <c r="V320" s="159"/>
      <c r="W320" s="159"/>
      <c r="X320" s="159"/>
      <c r="Y320" s="159"/>
      <c r="Z320" s="159"/>
      <c r="AA320" s="159"/>
      <c r="AB320" s="159"/>
      <c r="AC320" s="257"/>
      <c r="AU320" s="257"/>
      <c r="AV320" s="257"/>
      <c r="AW320" s="257"/>
      <c r="AX320" s="257"/>
      <c r="AY320" s="257"/>
      <c r="AZ320" s="257"/>
      <c r="BA320" s="257"/>
      <c r="BB320" s="257"/>
      <c r="BC320" s="257"/>
      <c r="BD320" s="257"/>
      <c r="BE320" s="257"/>
      <c r="BF320" s="257"/>
    </row>
    <row r="321" spans="1:58" ht="19.95" customHeight="1" x14ac:dyDescent="0.25">
      <c r="A321" s="159"/>
      <c r="B321" s="159"/>
      <c r="C321" s="159"/>
      <c r="D321" s="159"/>
      <c r="E321" s="159"/>
      <c r="F321" s="159"/>
      <c r="G321" s="159"/>
      <c r="H321" s="159"/>
      <c r="I321" s="159"/>
      <c r="J321" s="159"/>
      <c r="K321" s="159"/>
      <c r="L321" s="159"/>
      <c r="M321" s="160"/>
      <c r="N321" s="161"/>
      <c r="O321" s="161"/>
      <c r="P321" s="161"/>
      <c r="Q321" s="161"/>
      <c r="R321" s="161"/>
      <c r="S321" s="161"/>
      <c r="T321" s="161"/>
      <c r="U321" s="161"/>
      <c r="V321" s="159"/>
      <c r="W321" s="159"/>
      <c r="X321" s="159"/>
      <c r="Y321" s="159"/>
      <c r="Z321" s="159"/>
      <c r="AA321" s="159"/>
      <c r="AB321" s="159"/>
      <c r="AC321" s="257"/>
      <c r="AU321" s="257"/>
      <c r="AV321" s="257"/>
      <c r="AW321" s="257"/>
      <c r="AX321" s="257"/>
      <c r="AY321" s="257"/>
      <c r="AZ321" s="257"/>
      <c r="BA321" s="257"/>
      <c r="BB321" s="257"/>
      <c r="BC321" s="257"/>
      <c r="BD321" s="257"/>
      <c r="BE321" s="257"/>
      <c r="BF321" s="257"/>
    </row>
    <row r="322" spans="1:58" ht="19.95" customHeight="1" x14ac:dyDescent="0.25">
      <c r="A322" s="159"/>
      <c r="B322" s="159"/>
      <c r="C322" s="159"/>
      <c r="D322" s="159"/>
      <c r="E322" s="159"/>
      <c r="F322" s="159"/>
      <c r="G322" s="159"/>
      <c r="H322" s="159"/>
      <c r="I322" s="159"/>
      <c r="J322" s="159"/>
      <c r="K322" s="159"/>
      <c r="L322" s="159"/>
      <c r="M322" s="160"/>
      <c r="N322" s="161"/>
      <c r="O322" s="161"/>
      <c r="P322" s="161"/>
      <c r="Q322" s="161"/>
      <c r="R322" s="161"/>
      <c r="S322" s="161"/>
      <c r="T322" s="161"/>
      <c r="U322" s="161"/>
      <c r="V322" s="159"/>
      <c r="W322" s="159"/>
      <c r="X322" s="159"/>
      <c r="Y322" s="159"/>
      <c r="Z322" s="159"/>
      <c r="AA322" s="159"/>
      <c r="AB322" s="159"/>
      <c r="AC322" s="257"/>
      <c r="AU322" s="257"/>
      <c r="AV322" s="257"/>
      <c r="AW322" s="257"/>
      <c r="AX322" s="257"/>
      <c r="AY322" s="257"/>
      <c r="AZ322" s="257"/>
      <c r="BA322" s="257"/>
      <c r="BB322" s="257"/>
      <c r="BC322" s="257"/>
      <c r="BD322" s="257"/>
      <c r="BE322" s="257"/>
      <c r="BF322" s="257"/>
    </row>
    <row r="323" spans="1:58" ht="19.95" customHeight="1" x14ac:dyDescent="0.25">
      <c r="A323" s="159"/>
      <c r="B323" s="159"/>
      <c r="C323" s="159"/>
      <c r="D323" s="159"/>
      <c r="E323" s="159"/>
      <c r="F323" s="159"/>
      <c r="G323" s="159"/>
      <c r="H323" s="159"/>
      <c r="I323" s="159"/>
      <c r="J323" s="159"/>
      <c r="K323" s="159"/>
      <c r="L323" s="159"/>
      <c r="M323" s="160"/>
      <c r="N323" s="161"/>
      <c r="O323" s="161"/>
      <c r="P323" s="161"/>
      <c r="Q323" s="161"/>
      <c r="R323" s="161"/>
      <c r="S323" s="161"/>
      <c r="T323" s="161"/>
      <c r="U323" s="161"/>
      <c r="V323" s="159"/>
      <c r="W323" s="159"/>
      <c r="X323" s="159"/>
      <c r="Y323" s="159"/>
      <c r="Z323" s="159"/>
      <c r="AA323" s="159"/>
      <c r="AB323" s="159"/>
      <c r="AC323" s="257"/>
      <c r="AU323" s="257"/>
      <c r="AV323" s="257"/>
      <c r="AW323" s="257"/>
      <c r="AX323" s="257"/>
      <c r="AY323" s="257"/>
      <c r="AZ323" s="257"/>
      <c r="BA323" s="257"/>
      <c r="BB323" s="257"/>
      <c r="BC323" s="257"/>
      <c r="BD323" s="257"/>
      <c r="BE323" s="257"/>
      <c r="BF323" s="257"/>
    </row>
    <row r="324" spans="1:58" ht="19.95" customHeight="1" x14ac:dyDescent="0.25">
      <c r="A324" s="159"/>
      <c r="B324" s="159"/>
      <c r="C324" s="159"/>
      <c r="D324" s="159"/>
      <c r="E324" s="159"/>
      <c r="F324" s="159"/>
      <c r="G324" s="159"/>
      <c r="H324" s="159"/>
      <c r="I324" s="159"/>
      <c r="J324" s="159"/>
      <c r="K324" s="159"/>
      <c r="L324" s="159"/>
      <c r="M324" s="160"/>
      <c r="N324" s="161"/>
      <c r="O324" s="161"/>
      <c r="P324" s="161"/>
      <c r="Q324" s="161"/>
      <c r="R324" s="161"/>
      <c r="S324" s="161"/>
      <c r="T324" s="161"/>
      <c r="U324" s="161"/>
      <c r="V324" s="159"/>
      <c r="W324" s="159"/>
      <c r="X324" s="159"/>
      <c r="Y324" s="159"/>
      <c r="Z324" s="159"/>
      <c r="AA324" s="159"/>
      <c r="AB324" s="159"/>
      <c r="AC324" s="257"/>
      <c r="AU324" s="257"/>
      <c r="AV324" s="257"/>
      <c r="AW324" s="257"/>
      <c r="AX324" s="257"/>
      <c r="AY324" s="257"/>
      <c r="AZ324" s="257"/>
      <c r="BA324" s="257"/>
      <c r="BB324" s="257"/>
      <c r="BC324" s="257"/>
      <c r="BD324" s="257"/>
      <c r="BE324" s="257"/>
      <c r="BF324" s="257"/>
    </row>
    <row r="325" spans="1:58" ht="19.95" customHeight="1" x14ac:dyDescent="0.25">
      <c r="A325" s="159"/>
      <c r="B325" s="159"/>
      <c r="C325" s="159"/>
      <c r="D325" s="159"/>
      <c r="E325" s="159"/>
      <c r="F325" s="159"/>
      <c r="G325" s="159"/>
      <c r="H325" s="159"/>
      <c r="I325" s="159"/>
      <c r="J325" s="159"/>
      <c r="K325" s="159"/>
      <c r="L325" s="159"/>
      <c r="M325" s="160"/>
      <c r="N325" s="161"/>
      <c r="O325" s="161"/>
      <c r="P325" s="161"/>
      <c r="Q325" s="161"/>
      <c r="R325" s="161"/>
      <c r="S325" s="161"/>
      <c r="T325" s="161"/>
      <c r="U325" s="161"/>
      <c r="V325" s="159"/>
      <c r="W325" s="159"/>
      <c r="X325" s="159"/>
      <c r="Y325" s="159"/>
      <c r="Z325" s="159"/>
      <c r="AA325" s="159"/>
      <c r="AB325" s="159"/>
      <c r="AC325" s="257"/>
      <c r="AU325" s="257"/>
      <c r="AV325" s="257"/>
      <c r="AW325" s="257"/>
      <c r="AX325" s="257"/>
      <c r="AY325" s="257"/>
      <c r="AZ325" s="257"/>
      <c r="BA325" s="257"/>
      <c r="BB325" s="257"/>
      <c r="BC325" s="257"/>
      <c r="BD325" s="257"/>
      <c r="BE325" s="257"/>
      <c r="BF325" s="257"/>
    </row>
    <row r="326" spans="1:58" ht="19.95" customHeight="1" x14ac:dyDescent="0.25">
      <c r="A326" s="159"/>
      <c r="B326" s="159"/>
      <c r="C326" s="159"/>
      <c r="D326" s="159"/>
      <c r="E326" s="159"/>
      <c r="F326" s="159"/>
      <c r="G326" s="159"/>
      <c r="H326" s="159"/>
      <c r="I326" s="159"/>
      <c r="J326" s="159"/>
      <c r="K326" s="159"/>
      <c r="L326" s="159"/>
      <c r="M326" s="160"/>
      <c r="N326" s="161"/>
      <c r="O326" s="161"/>
      <c r="P326" s="161"/>
      <c r="Q326" s="161"/>
      <c r="R326" s="161"/>
      <c r="S326" s="161"/>
      <c r="T326" s="161"/>
      <c r="U326" s="161"/>
      <c r="V326" s="159"/>
      <c r="W326" s="159"/>
      <c r="X326" s="159"/>
      <c r="Y326" s="159"/>
      <c r="Z326" s="159"/>
      <c r="AA326" s="159"/>
      <c r="AB326" s="159"/>
      <c r="AC326" s="257"/>
      <c r="AU326" s="257"/>
      <c r="AV326" s="257"/>
      <c r="AW326" s="257"/>
      <c r="AX326" s="257"/>
      <c r="AY326" s="257"/>
      <c r="AZ326" s="257"/>
      <c r="BA326" s="257"/>
      <c r="BB326" s="257"/>
      <c r="BC326" s="257"/>
      <c r="BD326" s="257"/>
      <c r="BE326" s="257"/>
      <c r="BF326" s="257"/>
    </row>
    <row r="327" spans="1:58" ht="19.95" customHeight="1" x14ac:dyDescent="0.25">
      <c r="A327" s="159"/>
      <c r="B327" s="159"/>
      <c r="C327" s="159"/>
      <c r="D327" s="159"/>
      <c r="E327" s="159"/>
      <c r="F327" s="159"/>
      <c r="G327" s="159"/>
      <c r="H327" s="159"/>
      <c r="I327" s="159"/>
      <c r="J327" s="159"/>
      <c r="K327" s="159"/>
      <c r="L327" s="159"/>
      <c r="M327" s="160"/>
      <c r="N327" s="161"/>
      <c r="O327" s="161"/>
      <c r="P327" s="161"/>
      <c r="Q327" s="161"/>
      <c r="R327" s="161"/>
      <c r="S327" s="161"/>
      <c r="T327" s="161"/>
      <c r="U327" s="161"/>
      <c r="V327" s="159"/>
      <c r="W327" s="159"/>
      <c r="X327" s="159"/>
      <c r="Y327" s="159"/>
      <c r="Z327" s="159"/>
      <c r="AA327" s="159"/>
      <c r="AB327" s="159"/>
      <c r="AC327" s="257"/>
      <c r="AU327" s="257"/>
      <c r="AV327" s="257"/>
      <c r="AW327" s="257"/>
      <c r="AX327" s="257"/>
      <c r="AY327" s="257"/>
      <c r="AZ327" s="257"/>
      <c r="BA327" s="257"/>
      <c r="BB327" s="257"/>
      <c r="BC327" s="257"/>
      <c r="BD327" s="257"/>
      <c r="BE327" s="257"/>
      <c r="BF327" s="257"/>
    </row>
    <row r="328" spans="1:58" ht="19.95" customHeight="1" x14ac:dyDescent="0.25">
      <c r="A328" s="159"/>
      <c r="B328" s="159"/>
      <c r="C328" s="159"/>
      <c r="D328" s="159"/>
      <c r="E328" s="159"/>
      <c r="F328" s="159"/>
      <c r="G328" s="159"/>
      <c r="H328" s="159"/>
      <c r="I328" s="159"/>
      <c r="J328" s="159"/>
      <c r="K328" s="159"/>
      <c r="L328" s="159"/>
      <c r="M328" s="160"/>
      <c r="N328" s="161"/>
      <c r="O328" s="161"/>
      <c r="P328" s="161"/>
      <c r="Q328" s="161"/>
      <c r="R328" s="161"/>
      <c r="S328" s="161"/>
      <c r="T328" s="161"/>
      <c r="U328" s="161"/>
      <c r="V328" s="159"/>
      <c r="W328" s="159"/>
      <c r="X328" s="159"/>
      <c r="Y328" s="159"/>
      <c r="Z328" s="159"/>
      <c r="AA328" s="159"/>
      <c r="AB328" s="159"/>
      <c r="AC328" s="257"/>
      <c r="AU328" s="257"/>
      <c r="AV328" s="257"/>
      <c r="AW328" s="257"/>
      <c r="AX328" s="257"/>
      <c r="AY328" s="257"/>
      <c r="AZ328" s="257"/>
      <c r="BA328" s="257"/>
      <c r="BB328" s="257"/>
      <c r="BC328" s="257"/>
      <c r="BD328" s="257"/>
      <c r="BE328" s="257"/>
      <c r="BF328" s="257"/>
    </row>
    <row r="329" spans="1:58" ht="19.95" customHeight="1" x14ac:dyDescent="0.25">
      <c r="A329" s="159"/>
      <c r="B329" s="159"/>
      <c r="C329" s="159"/>
      <c r="D329" s="159"/>
      <c r="E329" s="159"/>
      <c r="F329" s="159"/>
      <c r="G329" s="159"/>
      <c r="H329" s="159"/>
      <c r="I329" s="159"/>
      <c r="J329" s="159"/>
      <c r="K329" s="159"/>
      <c r="L329" s="159"/>
      <c r="M329" s="160"/>
      <c r="N329" s="161"/>
      <c r="O329" s="161"/>
      <c r="P329" s="161"/>
      <c r="Q329" s="161"/>
      <c r="R329" s="161"/>
      <c r="S329" s="161"/>
      <c r="T329" s="161"/>
      <c r="U329" s="161"/>
      <c r="V329" s="159"/>
      <c r="W329" s="159"/>
      <c r="X329" s="159"/>
      <c r="Y329" s="159"/>
      <c r="Z329" s="159"/>
      <c r="AA329" s="159"/>
      <c r="AB329" s="159"/>
      <c r="AC329" s="257"/>
      <c r="AU329" s="257"/>
      <c r="AV329" s="257"/>
      <c r="AW329" s="257"/>
      <c r="AX329" s="257"/>
      <c r="AY329" s="257"/>
      <c r="AZ329" s="257"/>
      <c r="BA329" s="257"/>
      <c r="BB329" s="257"/>
      <c r="BC329" s="257"/>
      <c r="BD329" s="257"/>
      <c r="BE329" s="257"/>
      <c r="BF329" s="257"/>
    </row>
    <row r="330" spans="1:58" ht="19.95" customHeight="1" x14ac:dyDescent="0.25">
      <c r="A330" s="159"/>
      <c r="B330" s="159"/>
      <c r="C330" s="159"/>
      <c r="D330" s="159"/>
      <c r="E330" s="159"/>
      <c r="F330" s="159"/>
      <c r="G330" s="159"/>
      <c r="H330" s="159"/>
      <c r="I330" s="159"/>
      <c r="J330" s="159"/>
      <c r="K330" s="159"/>
      <c r="L330" s="159"/>
      <c r="M330" s="160"/>
      <c r="N330" s="161"/>
      <c r="O330" s="161"/>
      <c r="P330" s="161"/>
      <c r="Q330" s="161"/>
      <c r="R330" s="161"/>
      <c r="S330" s="161"/>
      <c r="T330" s="161"/>
      <c r="U330" s="161"/>
      <c r="V330" s="159"/>
      <c r="W330" s="159"/>
      <c r="X330" s="159"/>
      <c r="Y330" s="159"/>
      <c r="Z330" s="159"/>
      <c r="AA330" s="159"/>
      <c r="AB330" s="159"/>
      <c r="AC330" s="257"/>
      <c r="AU330" s="257"/>
      <c r="AV330" s="257"/>
      <c r="AW330" s="257"/>
      <c r="AX330" s="257"/>
      <c r="AY330" s="257"/>
      <c r="AZ330" s="257"/>
      <c r="BA330" s="257"/>
      <c r="BB330" s="257"/>
      <c r="BC330" s="257"/>
      <c r="BD330" s="257"/>
      <c r="BE330" s="257"/>
      <c r="BF330" s="257"/>
    </row>
    <row r="331" spans="1:58" ht="19.95" customHeight="1" x14ac:dyDescent="0.25">
      <c r="A331" s="159"/>
      <c r="B331" s="159"/>
      <c r="C331" s="159"/>
      <c r="D331" s="159"/>
      <c r="E331" s="159"/>
      <c r="F331" s="159"/>
      <c r="G331" s="159"/>
      <c r="H331" s="159"/>
      <c r="I331" s="159"/>
      <c r="J331" s="159"/>
      <c r="K331" s="159"/>
      <c r="L331" s="159"/>
      <c r="M331" s="160"/>
      <c r="N331" s="161"/>
      <c r="O331" s="161"/>
      <c r="P331" s="161"/>
      <c r="Q331" s="161"/>
      <c r="R331" s="161"/>
      <c r="S331" s="161"/>
      <c r="T331" s="161"/>
      <c r="U331" s="161"/>
      <c r="V331" s="159"/>
      <c r="W331" s="159"/>
      <c r="X331" s="159"/>
      <c r="Y331" s="159"/>
      <c r="Z331" s="159"/>
      <c r="AA331" s="159"/>
      <c r="AB331" s="159"/>
      <c r="AC331" s="257"/>
      <c r="AU331" s="257"/>
      <c r="AV331" s="257"/>
      <c r="AW331" s="257"/>
      <c r="AX331" s="257"/>
      <c r="AY331" s="257"/>
      <c r="AZ331" s="257"/>
      <c r="BA331" s="257"/>
      <c r="BB331" s="257"/>
      <c r="BC331" s="257"/>
      <c r="BD331" s="257"/>
      <c r="BE331" s="257"/>
      <c r="BF331" s="257"/>
    </row>
    <row r="332" spans="1:58" ht="19.95" customHeight="1" x14ac:dyDescent="0.25">
      <c r="A332" s="159"/>
      <c r="B332" s="159"/>
      <c r="C332" s="159"/>
      <c r="D332" s="159"/>
      <c r="E332" s="159"/>
      <c r="F332" s="159"/>
      <c r="G332" s="159"/>
      <c r="H332" s="159"/>
      <c r="I332" s="159"/>
      <c r="J332" s="159"/>
      <c r="K332" s="159"/>
      <c r="L332" s="159"/>
      <c r="M332" s="160"/>
      <c r="N332" s="161"/>
      <c r="O332" s="161"/>
      <c r="P332" s="161"/>
      <c r="Q332" s="161"/>
      <c r="R332" s="161"/>
      <c r="S332" s="161"/>
      <c r="T332" s="161"/>
      <c r="U332" s="161"/>
      <c r="V332" s="159"/>
      <c r="W332" s="159"/>
      <c r="X332" s="159"/>
      <c r="Y332" s="159"/>
      <c r="Z332" s="159"/>
      <c r="AA332" s="159"/>
      <c r="AB332" s="159"/>
      <c r="AC332" s="257"/>
      <c r="AU332" s="257"/>
      <c r="AV332" s="257"/>
      <c r="AW332" s="257"/>
      <c r="AX332" s="257"/>
      <c r="AY332" s="257"/>
      <c r="AZ332" s="257"/>
      <c r="BA332" s="257"/>
      <c r="BB332" s="257"/>
      <c r="BC332" s="257"/>
      <c r="BD332" s="257"/>
      <c r="BE332" s="257"/>
      <c r="BF332" s="257"/>
    </row>
    <row r="333" spans="1:58" ht="19.95" customHeight="1" x14ac:dyDescent="0.25">
      <c r="A333" s="159"/>
      <c r="B333" s="159"/>
      <c r="C333" s="159"/>
      <c r="D333" s="159"/>
      <c r="E333" s="159"/>
      <c r="F333" s="159"/>
      <c r="G333" s="159"/>
      <c r="H333" s="159"/>
      <c r="I333" s="159"/>
      <c r="J333" s="159"/>
      <c r="K333" s="159"/>
      <c r="L333" s="159"/>
      <c r="M333" s="160"/>
      <c r="N333" s="161"/>
      <c r="O333" s="161"/>
      <c r="P333" s="161"/>
      <c r="Q333" s="161"/>
      <c r="R333" s="161"/>
      <c r="S333" s="161"/>
      <c r="T333" s="161"/>
      <c r="U333" s="161"/>
      <c r="V333" s="159"/>
      <c r="W333" s="159"/>
      <c r="X333" s="159"/>
      <c r="Y333" s="159"/>
      <c r="Z333" s="159"/>
      <c r="AA333" s="159"/>
      <c r="AB333" s="159"/>
      <c r="AC333" s="257"/>
      <c r="AU333" s="257"/>
      <c r="AV333" s="257"/>
      <c r="AW333" s="257"/>
      <c r="AX333" s="257"/>
      <c r="AY333" s="257"/>
      <c r="AZ333" s="257"/>
      <c r="BA333" s="257"/>
      <c r="BB333" s="257"/>
      <c r="BC333" s="257"/>
      <c r="BD333" s="257"/>
      <c r="BE333" s="257"/>
      <c r="BF333" s="257"/>
    </row>
    <row r="334" spans="1:58" ht="19.95" customHeight="1" x14ac:dyDescent="0.25">
      <c r="A334" s="159"/>
      <c r="B334" s="159"/>
      <c r="C334" s="159"/>
      <c r="D334" s="159"/>
      <c r="E334" s="159"/>
      <c r="F334" s="159"/>
      <c r="G334" s="159"/>
      <c r="H334" s="159"/>
      <c r="I334" s="159"/>
      <c r="J334" s="159"/>
      <c r="K334" s="159"/>
      <c r="L334" s="159"/>
      <c r="M334" s="160"/>
      <c r="N334" s="161"/>
      <c r="O334" s="161"/>
      <c r="P334" s="161"/>
      <c r="Q334" s="161"/>
      <c r="R334" s="161"/>
      <c r="S334" s="161"/>
      <c r="T334" s="161"/>
      <c r="U334" s="161"/>
      <c r="V334" s="159"/>
      <c r="W334" s="159"/>
      <c r="X334" s="159"/>
      <c r="Y334" s="159"/>
      <c r="Z334" s="159"/>
      <c r="AA334" s="159"/>
      <c r="AB334" s="159"/>
      <c r="AC334" s="257"/>
      <c r="AU334" s="257"/>
      <c r="AV334" s="257"/>
      <c r="AW334" s="257"/>
      <c r="AX334" s="257"/>
      <c r="AY334" s="257"/>
      <c r="AZ334" s="257"/>
      <c r="BA334" s="257"/>
      <c r="BB334" s="257"/>
      <c r="BC334" s="257"/>
      <c r="BD334" s="257"/>
      <c r="BE334" s="257"/>
      <c r="BF334" s="257"/>
    </row>
    <row r="335" spans="1:58" ht="19.95" customHeight="1" x14ac:dyDescent="0.25">
      <c r="A335" s="159"/>
      <c r="B335" s="159"/>
      <c r="C335" s="159"/>
      <c r="D335" s="159"/>
      <c r="E335" s="159"/>
      <c r="F335" s="159"/>
      <c r="G335" s="159"/>
      <c r="H335" s="159"/>
      <c r="I335" s="159"/>
      <c r="J335" s="159"/>
      <c r="K335" s="159"/>
      <c r="L335" s="159"/>
      <c r="M335" s="160"/>
      <c r="N335" s="161"/>
      <c r="O335" s="161"/>
      <c r="P335" s="161"/>
      <c r="Q335" s="161"/>
      <c r="R335" s="161"/>
      <c r="S335" s="161"/>
      <c r="T335" s="161"/>
      <c r="U335" s="161"/>
      <c r="V335" s="159"/>
      <c r="W335" s="159"/>
      <c r="X335" s="159"/>
      <c r="Y335" s="159"/>
      <c r="Z335" s="159"/>
      <c r="AA335" s="159"/>
      <c r="AB335" s="159"/>
      <c r="AC335" s="257"/>
      <c r="AU335" s="257"/>
      <c r="AV335" s="257"/>
      <c r="AW335" s="257"/>
      <c r="AX335" s="257"/>
      <c r="AY335" s="257"/>
      <c r="AZ335" s="257"/>
      <c r="BA335" s="257"/>
      <c r="BB335" s="257"/>
      <c r="BC335" s="257"/>
      <c r="BD335" s="257"/>
      <c r="BE335" s="257"/>
      <c r="BF335" s="257"/>
    </row>
    <row r="336" spans="1:58" ht="19.95" customHeight="1" x14ac:dyDescent="0.25">
      <c r="A336" s="159"/>
      <c r="B336" s="159"/>
      <c r="C336" s="159"/>
      <c r="D336" s="159"/>
      <c r="E336" s="159"/>
      <c r="F336" s="159"/>
      <c r="G336" s="159"/>
      <c r="H336" s="159"/>
      <c r="I336" s="159"/>
      <c r="J336" s="159"/>
      <c r="K336" s="159"/>
      <c r="L336" s="159"/>
      <c r="M336" s="160"/>
      <c r="N336" s="161"/>
      <c r="O336" s="161"/>
      <c r="P336" s="161"/>
      <c r="Q336" s="161"/>
      <c r="R336" s="161"/>
      <c r="S336" s="161"/>
      <c r="T336" s="161"/>
      <c r="U336" s="161"/>
      <c r="V336" s="159"/>
      <c r="W336" s="159"/>
      <c r="X336" s="159"/>
      <c r="Y336" s="159"/>
      <c r="Z336" s="159"/>
      <c r="AA336" s="159"/>
      <c r="AB336" s="159"/>
      <c r="AC336" s="257"/>
      <c r="AU336" s="257"/>
      <c r="AV336" s="257"/>
      <c r="AW336" s="257"/>
      <c r="AX336" s="257"/>
      <c r="AY336" s="257"/>
      <c r="AZ336" s="257"/>
      <c r="BA336" s="257"/>
      <c r="BB336" s="257"/>
      <c r="BC336" s="257"/>
      <c r="BD336" s="257"/>
      <c r="BE336" s="257"/>
      <c r="BF336" s="257"/>
    </row>
    <row r="337" spans="1:58" ht="19.95" customHeight="1" x14ac:dyDescent="0.25">
      <c r="A337" s="159"/>
      <c r="B337" s="159"/>
      <c r="C337" s="159"/>
      <c r="D337" s="159"/>
      <c r="E337" s="159"/>
      <c r="F337" s="159"/>
      <c r="G337" s="159"/>
      <c r="H337" s="159"/>
      <c r="I337" s="159"/>
      <c r="J337" s="159"/>
      <c r="K337" s="159"/>
      <c r="L337" s="159"/>
      <c r="M337" s="160"/>
      <c r="N337" s="161"/>
      <c r="O337" s="161"/>
      <c r="P337" s="161"/>
      <c r="Q337" s="161"/>
      <c r="R337" s="161"/>
      <c r="S337" s="161"/>
      <c r="T337" s="161"/>
      <c r="U337" s="161"/>
      <c r="V337" s="159"/>
      <c r="W337" s="159"/>
      <c r="X337" s="159"/>
      <c r="Y337" s="159"/>
      <c r="Z337" s="159"/>
      <c r="AA337" s="159"/>
      <c r="AB337" s="159"/>
      <c r="AC337" s="257"/>
      <c r="AU337" s="257"/>
      <c r="AV337" s="257"/>
      <c r="AW337" s="257"/>
      <c r="AX337" s="257"/>
      <c r="AY337" s="257"/>
      <c r="AZ337" s="257"/>
      <c r="BA337" s="257"/>
      <c r="BB337" s="257"/>
      <c r="BC337" s="257"/>
      <c r="BD337" s="257"/>
      <c r="BE337" s="257"/>
      <c r="BF337" s="257"/>
    </row>
    <row r="338" spans="1:58" ht="19.95" customHeight="1" x14ac:dyDescent="0.25">
      <c r="A338" s="159"/>
      <c r="B338" s="159"/>
      <c r="C338" s="159"/>
      <c r="D338" s="159"/>
      <c r="E338" s="159"/>
      <c r="F338" s="159"/>
      <c r="G338" s="159"/>
      <c r="H338" s="159"/>
      <c r="I338" s="159"/>
      <c r="J338" s="159"/>
      <c r="K338" s="159"/>
      <c r="L338" s="159"/>
      <c r="M338" s="160"/>
      <c r="N338" s="161"/>
      <c r="O338" s="161"/>
      <c r="P338" s="161"/>
      <c r="Q338" s="161"/>
      <c r="R338" s="161"/>
      <c r="S338" s="161"/>
      <c r="T338" s="161"/>
      <c r="U338" s="161"/>
      <c r="V338" s="159"/>
      <c r="W338" s="159"/>
      <c r="X338" s="159"/>
      <c r="Y338" s="159"/>
      <c r="Z338" s="159"/>
      <c r="AA338" s="159"/>
      <c r="AB338" s="159"/>
      <c r="AC338" s="257"/>
      <c r="AU338" s="257"/>
      <c r="AV338" s="257"/>
      <c r="AW338" s="257"/>
      <c r="AX338" s="257"/>
      <c r="AY338" s="257"/>
      <c r="AZ338" s="257"/>
      <c r="BA338" s="257"/>
      <c r="BB338" s="257"/>
      <c r="BC338" s="257"/>
      <c r="BD338" s="257"/>
      <c r="BE338" s="257"/>
      <c r="BF338" s="257"/>
    </row>
    <row r="339" spans="1:58" ht="19.95" customHeight="1" x14ac:dyDescent="0.25">
      <c r="A339" s="159"/>
      <c r="B339" s="159"/>
      <c r="C339" s="159"/>
      <c r="D339" s="159"/>
      <c r="E339" s="159"/>
      <c r="F339" s="159"/>
      <c r="G339" s="159"/>
      <c r="H339" s="159"/>
      <c r="I339" s="159"/>
      <c r="J339" s="159"/>
      <c r="K339" s="159"/>
      <c r="L339" s="159"/>
      <c r="M339" s="160"/>
      <c r="N339" s="161"/>
      <c r="O339" s="161"/>
      <c r="P339" s="161"/>
      <c r="Q339" s="161"/>
      <c r="R339" s="161"/>
      <c r="S339" s="161"/>
      <c r="T339" s="161"/>
      <c r="U339" s="161"/>
      <c r="V339" s="159"/>
      <c r="W339" s="159"/>
      <c r="X339" s="159"/>
      <c r="Y339" s="159"/>
      <c r="Z339" s="159"/>
      <c r="AA339" s="159"/>
      <c r="AB339" s="159"/>
      <c r="AC339" s="257"/>
      <c r="AU339" s="257"/>
      <c r="AV339" s="257"/>
      <c r="AW339" s="257"/>
      <c r="AX339" s="257"/>
      <c r="AY339" s="257"/>
      <c r="AZ339" s="257"/>
      <c r="BA339" s="257"/>
      <c r="BB339" s="257"/>
      <c r="BC339" s="257"/>
      <c r="BD339" s="257"/>
      <c r="BE339" s="257"/>
      <c r="BF339" s="257"/>
    </row>
    <row r="340" spans="1:58" ht="19.95" customHeight="1" x14ac:dyDescent="0.25">
      <c r="A340" s="159"/>
      <c r="B340" s="159"/>
      <c r="C340" s="159"/>
      <c r="D340" s="159"/>
      <c r="E340" s="159"/>
      <c r="F340" s="159"/>
      <c r="G340" s="159"/>
      <c r="H340" s="159"/>
      <c r="I340" s="159"/>
      <c r="J340" s="159"/>
      <c r="K340" s="159"/>
      <c r="L340" s="159"/>
      <c r="M340" s="160"/>
      <c r="N340" s="161"/>
      <c r="O340" s="161"/>
      <c r="P340" s="161"/>
      <c r="Q340" s="161"/>
      <c r="R340" s="161"/>
      <c r="S340" s="161"/>
      <c r="T340" s="161"/>
      <c r="U340" s="161"/>
      <c r="V340" s="159"/>
      <c r="W340" s="159"/>
      <c r="X340" s="159"/>
      <c r="Y340" s="159"/>
      <c r="Z340" s="159"/>
      <c r="AA340" s="159"/>
      <c r="AB340" s="159"/>
      <c r="AC340" s="257"/>
      <c r="AU340" s="257"/>
      <c r="AV340" s="257"/>
      <c r="AW340" s="257"/>
      <c r="AX340" s="257"/>
      <c r="AY340" s="257"/>
      <c r="AZ340" s="257"/>
      <c r="BA340" s="257"/>
      <c r="BB340" s="257"/>
      <c r="BC340" s="257"/>
      <c r="BD340" s="257"/>
      <c r="BE340" s="257"/>
      <c r="BF340" s="257"/>
    </row>
    <row r="341" spans="1:58" ht="19.95" customHeight="1" x14ac:dyDescent="0.25">
      <c r="A341" s="159"/>
      <c r="B341" s="159"/>
      <c r="C341" s="159"/>
      <c r="D341" s="159"/>
      <c r="E341" s="159"/>
      <c r="F341" s="159"/>
      <c r="G341" s="159"/>
      <c r="H341" s="159"/>
      <c r="I341" s="159"/>
      <c r="J341" s="159"/>
      <c r="K341" s="159"/>
      <c r="L341" s="159"/>
      <c r="M341" s="160"/>
      <c r="N341" s="161"/>
      <c r="O341" s="161"/>
      <c r="P341" s="161"/>
      <c r="Q341" s="161"/>
      <c r="R341" s="161"/>
      <c r="S341" s="161"/>
      <c r="T341" s="161"/>
      <c r="U341" s="161"/>
      <c r="V341" s="159"/>
      <c r="W341" s="159"/>
      <c r="X341" s="159"/>
      <c r="Y341" s="159"/>
      <c r="Z341" s="159"/>
      <c r="AA341" s="159"/>
      <c r="AB341" s="159"/>
      <c r="AC341" s="257"/>
      <c r="AU341" s="257"/>
      <c r="AV341" s="257"/>
      <c r="AW341" s="257"/>
      <c r="AX341" s="257"/>
      <c r="AY341" s="257"/>
      <c r="AZ341" s="257"/>
      <c r="BA341" s="257"/>
      <c r="BB341" s="257"/>
      <c r="BC341" s="257"/>
      <c r="BD341" s="257"/>
      <c r="BE341" s="257"/>
      <c r="BF341" s="257"/>
    </row>
    <row r="342" spans="1:58" ht="19.95" customHeight="1" x14ac:dyDescent="0.25">
      <c r="A342" s="159"/>
      <c r="B342" s="159"/>
      <c r="C342" s="159"/>
      <c r="D342" s="159"/>
      <c r="E342" s="159"/>
      <c r="F342" s="159"/>
      <c r="G342" s="159"/>
      <c r="H342" s="159"/>
      <c r="I342" s="159"/>
      <c r="J342" s="159"/>
      <c r="K342" s="159"/>
      <c r="L342" s="159"/>
      <c r="M342" s="160"/>
      <c r="N342" s="161"/>
      <c r="O342" s="161"/>
      <c r="P342" s="161"/>
      <c r="Q342" s="161"/>
      <c r="R342" s="161"/>
      <c r="S342" s="161"/>
      <c r="T342" s="161"/>
      <c r="U342" s="161"/>
      <c r="V342" s="159"/>
      <c r="W342" s="159"/>
      <c r="X342" s="159"/>
      <c r="Y342" s="159"/>
      <c r="Z342" s="159"/>
      <c r="AA342" s="159"/>
      <c r="AB342" s="159"/>
      <c r="AC342" s="257"/>
      <c r="AU342" s="257"/>
      <c r="AV342" s="257"/>
      <c r="AW342" s="257"/>
      <c r="AX342" s="257"/>
      <c r="AY342" s="257"/>
      <c r="AZ342" s="257"/>
      <c r="BA342" s="257"/>
      <c r="BB342" s="257"/>
      <c r="BC342" s="257"/>
      <c r="BD342" s="257"/>
      <c r="BE342" s="257"/>
      <c r="BF342" s="257"/>
    </row>
    <row r="343" spans="1:58" ht="19.95" customHeight="1" x14ac:dyDescent="0.25">
      <c r="A343" s="159"/>
      <c r="AC343" s="257"/>
      <c r="AU343" s="257"/>
      <c r="AV343" s="257"/>
      <c r="AW343" s="257"/>
      <c r="AX343" s="257"/>
      <c r="AY343" s="257"/>
      <c r="AZ343" s="257"/>
      <c r="BA343" s="257"/>
      <c r="BB343" s="257"/>
      <c r="BC343" s="257"/>
      <c r="BD343" s="257"/>
      <c r="BE343" s="257"/>
      <c r="BF343" s="257"/>
    </row>
    <row r="344" spans="1:58" ht="19.95" customHeight="1" x14ac:dyDescent="0.25">
      <c r="A344" s="159"/>
      <c r="AC344" s="257"/>
      <c r="AU344" s="257"/>
      <c r="AV344" s="257"/>
      <c r="AW344" s="257"/>
      <c r="AX344" s="257"/>
      <c r="AY344" s="257"/>
      <c r="AZ344" s="257"/>
      <c r="BA344" s="257"/>
      <c r="BB344" s="257"/>
      <c r="BC344" s="257"/>
      <c r="BD344" s="257"/>
      <c r="BE344" s="257"/>
      <c r="BF344" s="257"/>
    </row>
    <row r="345" spans="1:58" ht="19.95" customHeight="1" x14ac:dyDescent="0.25">
      <c r="A345" s="159"/>
      <c r="AC345" s="257"/>
      <c r="AU345" s="257"/>
      <c r="AV345" s="257"/>
      <c r="AW345" s="257"/>
      <c r="AX345" s="257"/>
      <c r="AY345" s="257"/>
      <c r="AZ345" s="257"/>
      <c r="BA345" s="257"/>
      <c r="BB345" s="257"/>
      <c r="BC345" s="257"/>
      <c r="BD345" s="257"/>
      <c r="BE345" s="257"/>
      <c r="BF345" s="257"/>
    </row>
    <row r="346" spans="1:58" ht="19.95" customHeight="1" x14ac:dyDescent="0.25">
      <c r="A346" s="159"/>
      <c r="AC346" s="257"/>
      <c r="AU346" s="257"/>
      <c r="AV346" s="257"/>
      <c r="AW346" s="257"/>
      <c r="AX346" s="257"/>
      <c r="AY346" s="257"/>
      <c r="AZ346" s="257"/>
      <c r="BA346" s="257"/>
      <c r="BB346" s="257"/>
      <c r="BC346" s="257"/>
      <c r="BD346" s="257"/>
      <c r="BE346" s="257"/>
      <c r="BF346" s="257"/>
    </row>
    <row r="347" spans="1:58" ht="19.95" customHeight="1" x14ac:dyDescent="0.25">
      <c r="A347" s="159"/>
      <c r="AC347" s="257"/>
      <c r="AU347" s="257"/>
      <c r="AV347" s="257"/>
      <c r="AW347" s="257"/>
      <c r="AX347" s="257"/>
      <c r="AY347" s="257"/>
      <c r="AZ347" s="257"/>
      <c r="BA347" s="257"/>
      <c r="BB347" s="257"/>
      <c r="BC347" s="257"/>
      <c r="BD347" s="257"/>
      <c r="BE347" s="257"/>
      <c r="BF347" s="257"/>
    </row>
    <row r="348" spans="1:58" ht="19.95" customHeight="1" x14ac:dyDescent="0.25">
      <c r="A348" s="159"/>
      <c r="AC348" s="257"/>
      <c r="AU348" s="257"/>
      <c r="AV348" s="257"/>
      <c r="AW348" s="257"/>
      <c r="AX348" s="257"/>
      <c r="AY348" s="257"/>
      <c r="AZ348" s="257"/>
      <c r="BA348" s="257"/>
      <c r="BB348" s="257"/>
      <c r="BC348" s="257"/>
      <c r="BD348" s="257"/>
      <c r="BE348" s="257"/>
      <c r="BF348" s="257"/>
    </row>
    <row r="349" spans="1:58" ht="19.95" customHeight="1" x14ac:dyDescent="0.25">
      <c r="A349" s="159"/>
      <c r="AC349" s="257"/>
      <c r="AU349" s="257"/>
      <c r="AV349" s="257"/>
      <c r="AW349" s="257"/>
      <c r="AX349" s="257"/>
      <c r="AY349" s="257"/>
      <c r="AZ349" s="257"/>
      <c r="BA349" s="257"/>
      <c r="BB349" s="257"/>
      <c r="BC349" s="257"/>
      <c r="BD349" s="257"/>
      <c r="BE349" s="257"/>
      <c r="BF349" s="257"/>
    </row>
    <row r="350" spans="1:58" ht="19.95" customHeight="1" x14ac:dyDescent="0.25">
      <c r="A350" s="159"/>
      <c r="AC350" s="257"/>
      <c r="AU350" s="257"/>
      <c r="AV350" s="257"/>
      <c r="AW350" s="257"/>
      <c r="AX350" s="257"/>
      <c r="AY350" s="257"/>
      <c r="AZ350" s="257"/>
      <c r="BA350" s="257"/>
      <c r="BB350" s="257"/>
      <c r="BC350" s="257"/>
      <c r="BD350" s="257"/>
      <c r="BE350" s="257"/>
      <c r="BF350" s="257"/>
    </row>
    <row r="351" spans="1:58" ht="19.95" customHeight="1" x14ac:dyDescent="0.25">
      <c r="A351" s="159"/>
      <c r="AC351" s="257"/>
      <c r="AU351" s="257"/>
      <c r="AV351" s="257"/>
      <c r="AW351" s="257"/>
      <c r="AX351" s="257"/>
      <c r="AY351" s="257"/>
      <c r="AZ351" s="257"/>
      <c r="BA351" s="257"/>
      <c r="BB351" s="257"/>
      <c r="BC351" s="257"/>
      <c r="BD351" s="257"/>
      <c r="BE351" s="257"/>
      <c r="BF351" s="257"/>
    </row>
    <row r="352" spans="1:58" ht="19.95" customHeight="1" x14ac:dyDescent="0.25">
      <c r="A352" s="159"/>
      <c r="AC352" s="257"/>
      <c r="AU352" s="257"/>
      <c r="AV352" s="257"/>
      <c r="AW352" s="257"/>
      <c r="AX352" s="257"/>
      <c r="AY352" s="257"/>
      <c r="AZ352" s="257"/>
      <c r="BA352" s="257"/>
      <c r="BB352" s="257"/>
      <c r="BC352" s="257"/>
      <c r="BD352" s="257"/>
      <c r="BE352" s="257"/>
      <c r="BF352" s="257"/>
    </row>
    <row r="353" spans="1:58" ht="19.95" customHeight="1" x14ac:dyDescent="0.25">
      <c r="A353" s="159"/>
      <c r="AC353" s="257"/>
      <c r="AU353" s="257"/>
      <c r="AV353" s="257"/>
      <c r="AW353" s="257"/>
      <c r="AX353" s="257"/>
      <c r="AY353" s="257"/>
      <c r="AZ353" s="257"/>
      <c r="BA353" s="257"/>
      <c r="BB353" s="257"/>
      <c r="BC353" s="257"/>
      <c r="BD353" s="257"/>
      <c r="BE353" s="257"/>
      <c r="BF353" s="257"/>
    </row>
    <row r="354" spans="1:58" ht="19.95" customHeight="1" x14ac:dyDescent="0.25">
      <c r="A354" s="159"/>
      <c r="AC354" s="257"/>
      <c r="AU354" s="257"/>
      <c r="AV354" s="257"/>
      <c r="AW354" s="257"/>
      <c r="AX354" s="257"/>
      <c r="AY354" s="257"/>
      <c r="AZ354" s="257"/>
      <c r="BA354" s="257"/>
      <c r="BB354" s="257"/>
      <c r="BC354" s="257"/>
      <c r="BD354" s="257"/>
      <c r="BE354" s="257"/>
      <c r="BF354" s="257"/>
    </row>
    <row r="355" spans="1:58" ht="19.95" customHeight="1" x14ac:dyDescent="0.25">
      <c r="A355" s="159"/>
      <c r="AC355" s="257"/>
      <c r="AU355" s="257"/>
      <c r="AV355" s="257"/>
      <c r="AW355" s="257"/>
      <c r="AX355" s="257"/>
      <c r="AY355" s="257"/>
      <c r="AZ355" s="257"/>
      <c r="BA355" s="257"/>
      <c r="BB355" s="257"/>
      <c r="BC355" s="257"/>
      <c r="BD355" s="257"/>
      <c r="BE355" s="257"/>
      <c r="BF355" s="257"/>
    </row>
    <row r="356" spans="1:58" ht="19.95" customHeight="1" x14ac:dyDescent="0.25">
      <c r="A356" s="159"/>
      <c r="AC356" s="257"/>
      <c r="AU356" s="257"/>
      <c r="AV356" s="257"/>
      <c r="AW356" s="257"/>
      <c r="AX356" s="257"/>
      <c r="AY356" s="257"/>
      <c r="AZ356" s="257"/>
      <c r="BA356" s="257"/>
      <c r="BB356" s="257"/>
      <c r="BC356" s="257"/>
      <c r="BD356" s="257"/>
      <c r="BE356" s="257"/>
      <c r="BF356" s="257"/>
    </row>
    <row r="357" spans="1:58" ht="19.95" customHeight="1" x14ac:dyDescent="0.25">
      <c r="AC357" s="257"/>
      <c r="AU357" s="257"/>
      <c r="AV357" s="257"/>
      <c r="AW357" s="257"/>
      <c r="AX357" s="257"/>
      <c r="AY357" s="257"/>
      <c r="AZ357" s="257"/>
      <c r="BA357" s="257"/>
      <c r="BB357" s="257"/>
      <c r="BC357" s="257"/>
      <c r="BD357" s="257"/>
      <c r="BE357" s="257"/>
      <c r="BF357" s="257"/>
    </row>
    <row r="358" spans="1:58" ht="19.95" customHeight="1" x14ac:dyDescent="0.25">
      <c r="AC358" s="257"/>
      <c r="AU358" s="257"/>
      <c r="AV358" s="257"/>
      <c r="AW358" s="257"/>
      <c r="AX358" s="257"/>
      <c r="AY358" s="257"/>
      <c r="AZ358" s="257"/>
      <c r="BA358" s="257"/>
      <c r="BB358" s="257"/>
      <c r="BC358" s="257"/>
      <c r="BD358" s="257"/>
      <c r="BE358" s="257"/>
      <c r="BF358" s="257"/>
    </row>
    <row r="359" spans="1:58" ht="19.95" customHeight="1" x14ac:dyDescent="0.25">
      <c r="AC359" s="257"/>
      <c r="AU359" s="257"/>
      <c r="AV359" s="257"/>
      <c r="AW359" s="257"/>
      <c r="AX359" s="257"/>
      <c r="AY359" s="257"/>
      <c r="AZ359" s="257"/>
      <c r="BA359" s="257"/>
      <c r="BB359" s="257"/>
      <c r="BC359" s="257"/>
      <c r="BD359" s="257"/>
      <c r="BE359" s="257"/>
      <c r="BF359" s="257"/>
    </row>
    <row r="360" spans="1:58" ht="19.95" customHeight="1" x14ac:dyDescent="0.25">
      <c r="AC360" s="257"/>
      <c r="AU360" s="257"/>
      <c r="AV360" s="257"/>
      <c r="AW360" s="257"/>
      <c r="AX360" s="257"/>
      <c r="AY360" s="257"/>
      <c r="AZ360" s="257"/>
      <c r="BA360" s="257"/>
      <c r="BB360" s="257"/>
      <c r="BC360" s="257"/>
      <c r="BD360" s="257"/>
      <c r="BE360" s="257"/>
      <c r="BF360" s="257"/>
    </row>
    <row r="361" spans="1:58" ht="19.95" customHeight="1" x14ac:dyDescent="0.25">
      <c r="AC361" s="257"/>
      <c r="AU361" s="257"/>
      <c r="AV361" s="257"/>
      <c r="AW361" s="257"/>
      <c r="AX361" s="257"/>
      <c r="AY361" s="257"/>
      <c r="AZ361" s="257"/>
      <c r="BA361" s="257"/>
      <c r="BB361" s="257"/>
      <c r="BC361" s="257"/>
      <c r="BD361" s="257"/>
      <c r="BE361" s="257"/>
      <c r="BF361" s="257"/>
    </row>
    <row r="362" spans="1:58" ht="19.95" customHeight="1" x14ac:dyDescent="0.25">
      <c r="AC362" s="257"/>
      <c r="AU362" s="257"/>
      <c r="AV362" s="257"/>
      <c r="AW362" s="257"/>
      <c r="AX362" s="257"/>
      <c r="AY362" s="257"/>
      <c r="AZ362" s="257"/>
      <c r="BA362" s="257"/>
      <c r="BB362" s="257"/>
      <c r="BC362" s="257"/>
      <c r="BD362" s="257"/>
      <c r="BE362" s="257"/>
      <c r="BF362" s="257"/>
    </row>
    <row r="363" spans="1:58" ht="19.95" customHeight="1" x14ac:dyDescent="0.25">
      <c r="AC363" s="257"/>
      <c r="AU363" s="257"/>
      <c r="AV363" s="257"/>
      <c r="AW363" s="257"/>
      <c r="AX363" s="257"/>
      <c r="AY363" s="257"/>
      <c r="AZ363" s="257"/>
      <c r="BA363" s="257"/>
      <c r="BB363" s="257"/>
      <c r="BC363" s="257"/>
      <c r="BD363" s="257"/>
      <c r="BE363" s="257"/>
      <c r="BF363" s="257"/>
    </row>
    <row r="364" spans="1:58" ht="19.95" customHeight="1" x14ac:dyDescent="0.25">
      <c r="AC364" s="257"/>
      <c r="AU364" s="257"/>
      <c r="AV364" s="257"/>
      <c r="AW364" s="257"/>
      <c r="AX364" s="257"/>
      <c r="AY364" s="257"/>
      <c r="AZ364" s="257"/>
      <c r="BA364" s="257"/>
      <c r="BB364" s="257"/>
      <c r="BC364" s="257"/>
      <c r="BD364" s="257"/>
      <c r="BE364" s="257"/>
      <c r="BF364" s="257"/>
    </row>
    <row r="365" spans="1:58" ht="19.95" customHeight="1" x14ac:dyDescent="0.25">
      <c r="AC365" s="257"/>
      <c r="AU365" s="257"/>
      <c r="AV365" s="257"/>
      <c r="AW365" s="257"/>
      <c r="AX365" s="257"/>
      <c r="AY365" s="257"/>
      <c r="AZ365" s="257"/>
      <c r="BA365" s="257"/>
      <c r="BB365" s="257"/>
      <c r="BC365" s="257"/>
      <c r="BD365" s="257"/>
      <c r="BE365" s="257"/>
      <c r="BF365" s="257"/>
    </row>
    <row r="366" spans="1:58" ht="19.95" customHeight="1" x14ac:dyDescent="0.25">
      <c r="AC366" s="257"/>
      <c r="AU366" s="257"/>
      <c r="AV366" s="257"/>
      <c r="AW366" s="257"/>
      <c r="AX366" s="257"/>
      <c r="AY366" s="257"/>
      <c r="AZ366" s="257"/>
      <c r="BA366" s="257"/>
      <c r="BB366" s="257"/>
      <c r="BC366" s="257"/>
      <c r="BD366" s="257"/>
      <c r="BE366" s="257"/>
      <c r="BF366" s="257"/>
    </row>
    <row r="367" spans="1:58" ht="19.95" customHeight="1" x14ac:dyDescent="0.25">
      <c r="AC367" s="257"/>
      <c r="AU367" s="257"/>
      <c r="AV367" s="257"/>
      <c r="AW367" s="257"/>
      <c r="AX367" s="257"/>
      <c r="AY367" s="257"/>
      <c r="AZ367" s="257"/>
      <c r="BA367" s="257"/>
      <c r="BB367" s="257"/>
      <c r="BC367" s="257"/>
      <c r="BD367" s="257"/>
      <c r="BE367" s="257"/>
      <c r="BF367" s="257"/>
    </row>
    <row r="368" spans="1:58" ht="19.95" customHeight="1" x14ac:dyDescent="0.25">
      <c r="AC368" s="257"/>
      <c r="AU368" s="257"/>
      <c r="AV368" s="257"/>
      <c r="AW368" s="257"/>
      <c r="AX368" s="257"/>
      <c r="AY368" s="257"/>
      <c r="AZ368" s="257"/>
      <c r="BA368" s="257"/>
      <c r="BB368" s="257"/>
      <c r="BC368" s="257"/>
      <c r="BD368" s="257"/>
      <c r="BE368" s="257"/>
      <c r="BF368" s="257"/>
    </row>
    <row r="369" spans="29:58" ht="19.95" customHeight="1" x14ac:dyDescent="0.25">
      <c r="AC369" s="257"/>
      <c r="AU369" s="257"/>
      <c r="AV369" s="257"/>
      <c r="AW369" s="257"/>
      <c r="AX369" s="257"/>
      <c r="AY369" s="257"/>
      <c r="AZ369" s="257"/>
      <c r="BA369" s="257"/>
      <c r="BB369" s="257"/>
      <c r="BC369" s="257"/>
      <c r="BD369" s="257"/>
      <c r="BE369" s="257"/>
      <c r="BF369" s="257"/>
    </row>
    <row r="370" spans="29:58" ht="19.95" customHeight="1" x14ac:dyDescent="0.25">
      <c r="AC370" s="257"/>
      <c r="AU370" s="257"/>
      <c r="AV370" s="257"/>
      <c r="AW370" s="257"/>
      <c r="AX370" s="257"/>
      <c r="AY370" s="257"/>
      <c r="AZ370" s="257"/>
      <c r="BA370" s="257"/>
      <c r="BB370" s="257"/>
      <c r="BC370" s="257"/>
      <c r="BD370" s="257"/>
      <c r="BE370" s="257"/>
      <c r="BF370" s="257"/>
    </row>
    <row r="371" spans="29:58" ht="19.95" customHeight="1" x14ac:dyDescent="0.25">
      <c r="AC371" s="257"/>
      <c r="AU371" s="257"/>
      <c r="AV371" s="257"/>
      <c r="AW371" s="257"/>
      <c r="AX371" s="257"/>
      <c r="AY371" s="257"/>
      <c r="AZ371" s="257"/>
      <c r="BA371" s="257"/>
      <c r="BB371" s="257"/>
      <c r="BC371" s="257"/>
      <c r="BD371" s="257"/>
      <c r="BE371" s="257"/>
      <c r="BF371" s="257"/>
    </row>
    <row r="372" spans="29:58" ht="19.95" customHeight="1" x14ac:dyDescent="0.25">
      <c r="AC372" s="257"/>
      <c r="AU372" s="257"/>
      <c r="AV372" s="257"/>
      <c r="AW372" s="257"/>
      <c r="AX372" s="257"/>
      <c r="AY372" s="257"/>
      <c r="AZ372" s="257"/>
      <c r="BA372" s="257"/>
      <c r="BB372" s="257"/>
      <c r="BC372" s="257"/>
      <c r="BD372" s="257"/>
      <c r="BE372" s="257"/>
      <c r="BF372" s="257"/>
    </row>
  </sheetData>
  <sortState ref="AK33:AL40">
    <sortCondition ref="AL33"/>
  </sortState>
  <mergeCells count="1">
    <mergeCell ref="AD25:AE25"/>
  </mergeCells>
  <dataValidations count="5">
    <dataValidation type="list" allowBlank="1" showInputMessage="1" showErrorMessage="1" sqref="E29:E56">
      <formula1>$AK$34:$AK$40</formula1>
    </dataValidation>
    <dataValidation type="list" allowBlank="1" showInputMessage="1" showErrorMessage="1" sqref="X8:X56">
      <formula1>"Yes,No"</formula1>
    </dataValidation>
    <dataValidation type="list" allowBlank="1" showInputMessage="1" showErrorMessage="1" sqref="E7:E28">
      <formula1>$AP$34:$AP$40</formula1>
    </dataValidation>
    <dataValidation type="list" allowBlank="1" showInputMessage="1" showErrorMessage="1" sqref="V7:V56 X7">
      <formula1>$AX$9:$AX$10</formula1>
    </dataValidation>
    <dataValidation type="list" allowBlank="1" showInputMessage="1" showErrorMessage="1" sqref="C7:C56">
      <formula1>$AE$35:$AE$39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Line="0" autoPict="0" macro="[1]!Recap">
                <anchor moveWithCells="1" sizeWithCells="1">
                  <from>
                    <xdr:col>26</xdr:col>
                    <xdr:colOff>213360</xdr:colOff>
                    <xdr:row>3</xdr:row>
                    <xdr:rowOff>0</xdr:rowOff>
                  </from>
                  <to>
                    <xdr:col>32</xdr:col>
                    <xdr:colOff>30480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Line="0" autoPict="0" macro="[1]!Survey">
                <anchor moveWithCells="1" sizeWithCells="1">
                  <from>
                    <xdr:col>26</xdr:col>
                    <xdr:colOff>220980</xdr:colOff>
                    <xdr:row>4</xdr:row>
                    <xdr:rowOff>0</xdr:rowOff>
                  </from>
                  <to>
                    <xdr:col>32</xdr:col>
                    <xdr:colOff>38100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Line="0" autoPict="0" macro="[2]!Recap">
                <anchor moveWithCells="1" sizeWithCells="1">
                  <from>
                    <xdr:col>30</xdr:col>
                    <xdr:colOff>213360</xdr:colOff>
                    <xdr:row>2</xdr:row>
                    <xdr:rowOff>213360</xdr:rowOff>
                  </from>
                  <to>
                    <xdr:col>36</xdr:col>
                    <xdr:colOff>22860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Button 4">
              <controlPr defaultSize="0" print="0" autoFill="0" autoLine="0" autoPict="0" macro="[2]!Survey">
                <anchor moveWithCells="1" sizeWithCells="1">
                  <from>
                    <xdr:col>30</xdr:col>
                    <xdr:colOff>213360</xdr:colOff>
                    <xdr:row>3</xdr:row>
                    <xdr:rowOff>213360</xdr:rowOff>
                  </from>
                  <to>
                    <xdr:col>36</xdr:col>
                    <xdr:colOff>38100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6"/>
  <sheetViews>
    <sheetView tabSelected="1" workbookViewId="0">
      <selection activeCell="J5" sqref="J5:J7"/>
    </sheetView>
  </sheetViews>
  <sheetFormatPr defaultRowHeight="14.4" x14ac:dyDescent="0.3"/>
  <cols>
    <col min="3" max="3" width="24.6640625" customWidth="1"/>
    <col min="4" max="4" width="12.109375" customWidth="1"/>
    <col min="13" max="15" width="0" hidden="1" customWidth="1"/>
    <col min="259" max="259" width="24.6640625" customWidth="1"/>
    <col min="260" max="260" width="12.109375" customWidth="1"/>
    <col min="515" max="515" width="24.6640625" customWidth="1"/>
    <col min="516" max="516" width="12.109375" customWidth="1"/>
    <col min="771" max="771" width="24.6640625" customWidth="1"/>
    <col min="772" max="772" width="12.109375" customWidth="1"/>
    <col min="1027" max="1027" width="24.6640625" customWidth="1"/>
    <col min="1028" max="1028" width="12.109375" customWidth="1"/>
    <col min="1283" max="1283" width="24.6640625" customWidth="1"/>
    <col min="1284" max="1284" width="12.109375" customWidth="1"/>
    <col min="1539" max="1539" width="24.6640625" customWidth="1"/>
    <col min="1540" max="1540" width="12.109375" customWidth="1"/>
    <col min="1795" max="1795" width="24.6640625" customWidth="1"/>
    <col min="1796" max="1796" width="12.109375" customWidth="1"/>
    <col min="2051" max="2051" width="24.6640625" customWidth="1"/>
    <col min="2052" max="2052" width="12.109375" customWidth="1"/>
    <col min="2307" max="2307" width="24.6640625" customWidth="1"/>
    <col min="2308" max="2308" width="12.109375" customWidth="1"/>
    <col min="2563" max="2563" width="24.6640625" customWidth="1"/>
    <col min="2564" max="2564" width="12.109375" customWidth="1"/>
    <col min="2819" max="2819" width="24.6640625" customWidth="1"/>
    <col min="2820" max="2820" width="12.109375" customWidth="1"/>
    <col min="3075" max="3075" width="24.6640625" customWidth="1"/>
    <col min="3076" max="3076" width="12.109375" customWidth="1"/>
    <col min="3331" max="3331" width="24.6640625" customWidth="1"/>
    <col min="3332" max="3332" width="12.109375" customWidth="1"/>
    <col min="3587" max="3587" width="24.6640625" customWidth="1"/>
    <col min="3588" max="3588" width="12.109375" customWidth="1"/>
    <col min="3843" max="3843" width="24.6640625" customWidth="1"/>
    <col min="3844" max="3844" width="12.109375" customWidth="1"/>
    <col min="4099" max="4099" width="24.6640625" customWidth="1"/>
    <col min="4100" max="4100" width="12.109375" customWidth="1"/>
    <col min="4355" max="4355" width="24.6640625" customWidth="1"/>
    <col min="4356" max="4356" width="12.109375" customWidth="1"/>
    <col min="4611" max="4611" width="24.6640625" customWidth="1"/>
    <col min="4612" max="4612" width="12.109375" customWidth="1"/>
    <col min="4867" max="4867" width="24.6640625" customWidth="1"/>
    <col min="4868" max="4868" width="12.109375" customWidth="1"/>
    <col min="5123" max="5123" width="24.6640625" customWidth="1"/>
    <col min="5124" max="5124" width="12.109375" customWidth="1"/>
    <col min="5379" max="5379" width="24.6640625" customWidth="1"/>
    <col min="5380" max="5380" width="12.109375" customWidth="1"/>
    <col min="5635" max="5635" width="24.6640625" customWidth="1"/>
    <col min="5636" max="5636" width="12.109375" customWidth="1"/>
    <col min="5891" max="5891" width="24.6640625" customWidth="1"/>
    <col min="5892" max="5892" width="12.109375" customWidth="1"/>
    <col min="6147" max="6147" width="24.6640625" customWidth="1"/>
    <col min="6148" max="6148" width="12.109375" customWidth="1"/>
    <col min="6403" max="6403" width="24.6640625" customWidth="1"/>
    <col min="6404" max="6404" width="12.109375" customWidth="1"/>
    <col min="6659" max="6659" width="24.6640625" customWidth="1"/>
    <col min="6660" max="6660" width="12.109375" customWidth="1"/>
    <col min="6915" max="6915" width="24.6640625" customWidth="1"/>
    <col min="6916" max="6916" width="12.109375" customWidth="1"/>
    <col min="7171" max="7171" width="24.6640625" customWidth="1"/>
    <col min="7172" max="7172" width="12.109375" customWidth="1"/>
    <col min="7427" max="7427" width="24.6640625" customWidth="1"/>
    <col min="7428" max="7428" width="12.109375" customWidth="1"/>
    <col min="7683" max="7683" width="24.6640625" customWidth="1"/>
    <col min="7684" max="7684" width="12.109375" customWidth="1"/>
    <col min="7939" max="7939" width="24.6640625" customWidth="1"/>
    <col min="7940" max="7940" width="12.109375" customWidth="1"/>
    <col min="8195" max="8195" width="24.6640625" customWidth="1"/>
    <col min="8196" max="8196" width="12.109375" customWidth="1"/>
    <col min="8451" max="8451" width="24.6640625" customWidth="1"/>
    <col min="8452" max="8452" width="12.109375" customWidth="1"/>
    <col min="8707" max="8707" width="24.6640625" customWidth="1"/>
    <col min="8708" max="8708" width="12.109375" customWidth="1"/>
    <col min="8963" max="8963" width="24.6640625" customWidth="1"/>
    <col min="8964" max="8964" width="12.109375" customWidth="1"/>
    <col min="9219" max="9219" width="24.6640625" customWidth="1"/>
    <col min="9220" max="9220" width="12.109375" customWidth="1"/>
    <col min="9475" max="9475" width="24.6640625" customWidth="1"/>
    <col min="9476" max="9476" width="12.109375" customWidth="1"/>
    <col min="9731" max="9731" width="24.6640625" customWidth="1"/>
    <col min="9732" max="9732" width="12.109375" customWidth="1"/>
    <col min="9987" max="9987" width="24.6640625" customWidth="1"/>
    <col min="9988" max="9988" width="12.109375" customWidth="1"/>
    <col min="10243" max="10243" width="24.6640625" customWidth="1"/>
    <col min="10244" max="10244" width="12.109375" customWidth="1"/>
    <col min="10499" max="10499" width="24.6640625" customWidth="1"/>
    <col min="10500" max="10500" width="12.109375" customWidth="1"/>
    <col min="10755" max="10755" width="24.6640625" customWidth="1"/>
    <col min="10756" max="10756" width="12.109375" customWidth="1"/>
    <col min="11011" max="11011" width="24.6640625" customWidth="1"/>
    <col min="11012" max="11012" width="12.109375" customWidth="1"/>
    <col min="11267" max="11267" width="24.6640625" customWidth="1"/>
    <col min="11268" max="11268" width="12.109375" customWidth="1"/>
    <col min="11523" max="11523" width="24.6640625" customWidth="1"/>
    <col min="11524" max="11524" width="12.109375" customWidth="1"/>
    <col min="11779" max="11779" width="24.6640625" customWidth="1"/>
    <col min="11780" max="11780" width="12.109375" customWidth="1"/>
    <col min="12035" max="12035" width="24.6640625" customWidth="1"/>
    <col min="12036" max="12036" width="12.109375" customWidth="1"/>
    <col min="12291" max="12291" width="24.6640625" customWidth="1"/>
    <col min="12292" max="12292" width="12.109375" customWidth="1"/>
    <col min="12547" max="12547" width="24.6640625" customWidth="1"/>
    <col min="12548" max="12548" width="12.109375" customWidth="1"/>
    <col min="12803" max="12803" width="24.6640625" customWidth="1"/>
    <col min="12804" max="12804" width="12.109375" customWidth="1"/>
    <col min="13059" max="13059" width="24.6640625" customWidth="1"/>
    <col min="13060" max="13060" width="12.109375" customWidth="1"/>
    <col min="13315" max="13315" width="24.6640625" customWidth="1"/>
    <col min="13316" max="13316" width="12.109375" customWidth="1"/>
    <col min="13571" max="13571" width="24.6640625" customWidth="1"/>
    <col min="13572" max="13572" width="12.109375" customWidth="1"/>
    <col min="13827" max="13827" width="24.6640625" customWidth="1"/>
    <col min="13828" max="13828" width="12.109375" customWidth="1"/>
    <col min="14083" max="14083" width="24.6640625" customWidth="1"/>
    <col min="14084" max="14084" width="12.109375" customWidth="1"/>
    <col min="14339" max="14339" width="24.6640625" customWidth="1"/>
    <col min="14340" max="14340" width="12.109375" customWidth="1"/>
    <col min="14595" max="14595" width="24.6640625" customWidth="1"/>
    <col min="14596" max="14596" width="12.109375" customWidth="1"/>
    <col min="14851" max="14851" width="24.6640625" customWidth="1"/>
    <col min="14852" max="14852" width="12.109375" customWidth="1"/>
    <col min="15107" max="15107" width="24.6640625" customWidth="1"/>
    <col min="15108" max="15108" width="12.109375" customWidth="1"/>
    <col min="15363" max="15363" width="24.6640625" customWidth="1"/>
    <col min="15364" max="15364" width="12.109375" customWidth="1"/>
    <col min="15619" max="15619" width="24.6640625" customWidth="1"/>
    <col min="15620" max="15620" width="12.109375" customWidth="1"/>
    <col min="15875" max="15875" width="24.6640625" customWidth="1"/>
    <col min="15876" max="15876" width="12.109375" customWidth="1"/>
    <col min="16131" max="16131" width="24.6640625" customWidth="1"/>
    <col min="16132" max="16132" width="12.109375" customWidth="1"/>
  </cols>
  <sheetData>
    <row r="2" spans="2:16" ht="21" x14ac:dyDescent="0.4">
      <c r="B2" s="374"/>
      <c r="C2" s="374" t="s">
        <v>32</v>
      </c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</row>
    <row r="3" spans="2:16" ht="21" x14ac:dyDescent="0.4"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</row>
    <row r="4" spans="2:16" ht="15" thickBot="1" x14ac:dyDescent="0.3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2:16" ht="15" customHeight="1" x14ac:dyDescent="0.3">
      <c r="B5" s="343"/>
      <c r="C5" s="375" t="s">
        <v>33</v>
      </c>
      <c r="D5" s="378" t="s">
        <v>34</v>
      </c>
      <c r="E5" s="381"/>
      <c r="F5" s="381" t="s">
        <v>178</v>
      </c>
      <c r="G5" s="367" t="s">
        <v>176</v>
      </c>
      <c r="H5" s="367" t="s">
        <v>132</v>
      </c>
      <c r="I5" s="367" t="s">
        <v>177</v>
      </c>
      <c r="J5" s="367" t="s">
        <v>175</v>
      </c>
      <c r="K5" s="389" t="s">
        <v>133</v>
      </c>
      <c r="L5" s="367" t="s">
        <v>174</v>
      </c>
      <c r="M5" s="392"/>
      <c r="N5" s="382"/>
      <c r="O5" s="385"/>
      <c r="P5" s="388"/>
    </row>
    <row r="6" spans="2:16" x14ac:dyDescent="0.3">
      <c r="B6" s="343"/>
      <c r="C6" s="376"/>
      <c r="D6" s="379"/>
      <c r="E6" s="368"/>
      <c r="F6" s="368"/>
      <c r="G6" s="368"/>
      <c r="H6" s="368"/>
      <c r="I6" s="368"/>
      <c r="J6" s="368"/>
      <c r="K6" s="390"/>
      <c r="L6" s="368"/>
      <c r="M6" s="383"/>
      <c r="N6" s="383"/>
      <c r="O6" s="386"/>
      <c r="P6" s="388"/>
    </row>
    <row r="7" spans="2:16" ht="51" customHeight="1" thickBot="1" x14ac:dyDescent="0.35">
      <c r="B7" s="343"/>
      <c r="C7" s="377"/>
      <c r="D7" s="380"/>
      <c r="E7" s="369"/>
      <c r="F7" s="369"/>
      <c r="G7" s="369"/>
      <c r="H7" s="369"/>
      <c r="I7" s="369"/>
      <c r="J7" s="369"/>
      <c r="K7" s="391"/>
      <c r="L7" s="369"/>
      <c r="M7" s="384"/>
      <c r="N7" s="384"/>
      <c r="O7" s="387"/>
      <c r="P7" s="388"/>
    </row>
    <row r="8" spans="2:16" ht="15" thickTop="1" x14ac:dyDescent="0.3">
      <c r="B8" s="58"/>
      <c r="C8" s="264"/>
      <c r="D8" s="272"/>
      <c r="E8" s="266"/>
      <c r="F8" s="266"/>
      <c r="G8" s="266"/>
      <c r="H8" s="266"/>
      <c r="I8" s="266"/>
      <c r="J8" s="266"/>
      <c r="K8" s="266"/>
      <c r="L8" s="266"/>
      <c r="M8" s="149"/>
      <c r="N8" s="149"/>
      <c r="O8" s="150"/>
      <c r="P8" s="59"/>
    </row>
    <row r="9" spans="2:16" x14ac:dyDescent="0.3">
      <c r="B9" s="58"/>
      <c r="C9" s="264"/>
      <c r="D9" s="272"/>
      <c r="E9" s="266"/>
      <c r="F9" s="266"/>
      <c r="G9" s="266"/>
      <c r="H9" s="266"/>
      <c r="I9" s="266"/>
      <c r="J9" s="266"/>
      <c r="K9" s="266"/>
      <c r="L9" s="266"/>
      <c r="M9" s="151"/>
      <c r="N9" s="151"/>
      <c r="O9" s="152"/>
      <c r="P9" s="58"/>
    </row>
    <row r="10" spans="2:16" x14ac:dyDescent="0.3">
      <c r="B10" s="58"/>
      <c r="C10" s="264"/>
      <c r="D10" s="273"/>
      <c r="E10" s="267"/>
      <c r="F10" s="266"/>
      <c r="G10" s="266"/>
      <c r="H10" s="266"/>
      <c r="I10" s="266"/>
      <c r="J10" s="266"/>
      <c r="K10" s="266"/>
      <c r="L10" s="266"/>
      <c r="M10" s="151"/>
      <c r="N10" s="151"/>
      <c r="O10" s="152"/>
      <c r="P10" s="58"/>
    </row>
    <row r="11" spans="2:16" x14ac:dyDescent="0.3">
      <c r="B11" s="58"/>
      <c r="C11" s="264"/>
      <c r="D11" s="272"/>
      <c r="E11" s="266"/>
      <c r="F11" s="266"/>
      <c r="G11" s="268"/>
      <c r="H11" s="267"/>
      <c r="I11" s="266"/>
      <c r="J11" s="266"/>
      <c r="K11" s="266"/>
      <c r="L11" s="266"/>
      <c r="M11" s="151"/>
      <c r="N11" s="151"/>
      <c r="O11" s="152"/>
      <c r="P11" s="58"/>
    </row>
    <row r="12" spans="2:16" x14ac:dyDescent="0.3">
      <c r="B12" s="58"/>
      <c r="C12" s="264"/>
      <c r="D12" s="272"/>
      <c r="E12" s="266"/>
      <c r="F12" s="266"/>
      <c r="G12" s="266"/>
      <c r="H12" s="266"/>
      <c r="I12" s="266"/>
      <c r="J12" s="266"/>
      <c r="K12" s="266"/>
      <c r="L12" s="266"/>
      <c r="M12" s="151"/>
      <c r="N12" s="151"/>
      <c r="O12" s="152"/>
      <c r="P12" s="58"/>
    </row>
    <row r="13" spans="2:16" x14ac:dyDescent="0.3">
      <c r="B13" s="58"/>
      <c r="C13" s="264"/>
      <c r="D13" s="272"/>
      <c r="E13" s="269"/>
      <c r="F13" s="267"/>
      <c r="G13" s="266"/>
      <c r="H13" s="266"/>
      <c r="I13" s="266"/>
      <c r="J13" s="266"/>
      <c r="K13" s="266"/>
      <c r="L13" s="266"/>
      <c r="M13" s="151"/>
      <c r="N13" s="151"/>
      <c r="O13" s="152"/>
      <c r="P13" s="58"/>
    </row>
    <row r="14" spans="2:16" x14ac:dyDescent="0.3">
      <c r="B14" s="58"/>
      <c r="C14" s="264"/>
      <c r="D14" s="272"/>
      <c r="E14" s="266"/>
      <c r="F14" s="266"/>
      <c r="G14" s="266"/>
      <c r="H14" s="266"/>
      <c r="I14" s="266"/>
      <c r="J14" s="266"/>
      <c r="K14" s="266"/>
      <c r="L14" s="266"/>
      <c r="M14" s="151"/>
      <c r="N14" s="151"/>
      <c r="O14" s="152"/>
      <c r="P14" s="58"/>
    </row>
    <row r="15" spans="2:16" x14ac:dyDescent="0.3">
      <c r="B15" s="58"/>
      <c r="C15" s="264"/>
      <c r="D15" s="274"/>
      <c r="E15" s="266"/>
      <c r="F15" s="266"/>
      <c r="G15" s="266"/>
      <c r="H15" s="266"/>
      <c r="I15" s="266"/>
      <c r="J15" s="266"/>
      <c r="K15" s="266"/>
      <c r="L15" s="266"/>
      <c r="M15" s="151"/>
      <c r="N15" s="151"/>
      <c r="O15" s="152"/>
      <c r="P15" s="58"/>
    </row>
    <row r="16" spans="2:16" x14ac:dyDescent="0.3">
      <c r="B16" s="58"/>
      <c r="C16" s="264"/>
      <c r="D16" s="274"/>
      <c r="E16" s="266"/>
      <c r="F16" s="266"/>
      <c r="G16" s="266"/>
      <c r="H16" s="266"/>
      <c r="I16" s="266"/>
      <c r="J16" s="266"/>
      <c r="K16" s="266"/>
      <c r="L16" s="266"/>
      <c r="M16" s="151"/>
      <c r="N16" s="151"/>
      <c r="O16" s="152"/>
      <c r="P16" s="58"/>
    </row>
    <row r="17" spans="2:16" x14ac:dyDescent="0.3">
      <c r="B17" s="58"/>
      <c r="C17" s="264"/>
      <c r="D17" s="274"/>
      <c r="E17" s="266"/>
      <c r="F17" s="266"/>
      <c r="G17" s="266"/>
      <c r="H17" s="266"/>
      <c r="I17" s="266"/>
      <c r="J17" s="266"/>
      <c r="K17" s="266"/>
      <c r="L17" s="266"/>
      <c r="M17" s="151"/>
      <c r="N17" s="151"/>
      <c r="O17" s="152"/>
      <c r="P17" s="58"/>
    </row>
    <row r="18" spans="2:16" x14ac:dyDescent="0.3">
      <c r="B18" s="58"/>
      <c r="C18" s="264"/>
      <c r="D18" s="274"/>
      <c r="E18" s="266"/>
      <c r="F18" s="266"/>
      <c r="G18" s="266"/>
      <c r="H18" s="266"/>
      <c r="I18" s="266"/>
      <c r="J18" s="266"/>
      <c r="K18" s="266"/>
      <c r="L18" s="266"/>
      <c r="M18" s="151"/>
      <c r="N18" s="151"/>
      <c r="O18" s="152"/>
      <c r="P18" s="58"/>
    </row>
    <row r="19" spans="2:16" ht="15" thickBot="1" x14ac:dyDescent="0.35">
      <c r="B19" s="58"/>
      <c r="C19" s="265"/>
      <c r="D19" s="275"/>
      <c r="E19" s="270"/>
      <c r="F19" s="271"/>
      <c r="G19" s="271"/>
      <c r="H19" s="271"/>
      <c r="I19" s="271"/>
      <c r="J19" s="271"/>
      <c r="K19" s="271"/>
      <c r="L19" s="271"/>
      <c r="M19" s="153"/>
      <c r="N19" s="153"/>
      <c r="O19" s="154"/>
      <c r="P19" s="58"/>
    </row>
    <row r="20" spans="2:16" ht="15" thickTop="1" x14ac:dyDescent="0.3">
      <c r="B20" s="58"/>
      <c r="C20" s="370" t="s">
        <v>36</v>
      </c>
      <c r="D20" s="371"/>
      <c r="E20" s="60">
        <f>SUM(E5:E19)</f>
        <v>0</v>
      </c>
      <c r="F20" s="60">
        <f t="shared" ref="F20:O20" si="0">SUM(F5:F19)</f>
        <v>0</v>
      </c>
      <c r="G20" s="60">
        <f t="shared" si="0"/>
        <v>0</v>
      </c>
      <c r="H20" s="60">
        <f t="shared" si="0"/>
        <v>0</v>
      </c>
      <c r="I20" s="60">
        <f t="shared" si="0"/>
        <v>0</v>
      </c>
      <c r="J20" s="60">
        <f>SUM(J5:J19)</f>
        <v>0</v>
      </c>
      <c r="K20" s="60">
        <f t="shared" si="0"/>
        <v>0</v>
      </c>
      <c r="L20" s="60">
        <f t="shared" si="0"/>
        <v>0</v>
      </c>
      <c r="M20" s="60">
        <f t="shared" si="0"/>
        <v>0</v>
      </c>
      <c r="N20" s="60">
        <f t="shared" si="0"/>
        <v>0</v>
      </c>
      <c r="O20" s="61">
        <f t="shared" si="0"/>
        <v>0</v>
      </c>
      <c r="P20" s="58"/>
    </row>
    <row r="21" spans="2:16" x14ac:dyDescent="0.3">
      <c r="B21" s="343"/>
      <c r="C21" s="361" t="s">
        <v>37</v>
      </c>
      <c r="D21" s="362"/>
      <c r="E21" s="372" t="e">
        <f>AVERAGE(E8:E19)</f>
        <v>#DIV/0!</v>
      </c>
      <c r="F21" s="365" t="e">
        <f t="shared" ref="F21:O21" si="1">AVERAGE(F8:F19)</f>
        <v>#DIV/0!</v>
      </c>
      <c r="G21" s="365" t="e">
        <f>AVERAGE(G8:G19)</f>
        <v>#DIV/0!</v>
      </c>
      <c r="H21" s="365" t="e">
        <f t="shared" si="1"/>
        <v>#DIV/0!</v>
      </c>
      <c r="I21" s="365" t="e">
        <f t="shared" si="1"/>
        <v>#DIV/0!</v>
      </c>
      <c r="J21" s="365" t="e">
        <f t="shared" si="1"/>
        <v>#DIV/0!</v>
      </c>
      <c r="K21" s="365" t="e">
        <f t="shared" si="1"/>
        <v>#DIV/0!</v>
      </c>
      <c r="L21" s="365" t="e">
        <f t="shared" si="1"/>
        <v>#DIV/0!</v>
      </c>
      <c r="M21" s="365" t="e">
        <f t="shared" si="1"/>
        <v>#DIV/0!</v>
      </c>
      <c r="N21" s="365" t="e">
        <f t="shared" si="1"/>
        <v>#DIV/0!</v>
      </c>
      <c r="O21" s="357" t="e">
        <f t="shared" si="1"/>
        <v>#DIV/0!</v>
      </c>
      <c r="P21" s="343"/>
    </row>
    <row r="22" spans="2:16" x14ac:dyDescent="0.3">
      <c r="B22" s="343"/>
      <c r="C22" s="359" t="s">
        <v>38</v>
      </c>
      <c r="D22" s="360"/>
      <c r="E22" s="373"/>
      <c r="F22" s="366"/>
      <c r="G22" s="366"/>
      <c r="H22" s="366"/>
      <c r="I22" s="366"/>
      <c r="J22" s="366"/>
      <c r="K22" s="366"/>
      <c r="L22" s="366"/>
      <c r="M22" s="366"/>
      <c r="N22" s="366"/>
      <c r="O22" s="358"/>
      <c r="P22" s="343"/>
    </row>
    <row r="23" spans="2:16" x14ac:dyDescent="0.3">
      <c r="B23" s="343"/>
      <c r="C23" s="361" t="s">
        <v>39</v>
      </c>
      <c r="D23" s="362"/>
      <c r="E23" s="363"/>
      <c r="F23" s="349"/>
      <c r="G23" s="349"/>
      <c r="H23" s="349"/>
      <c r="I23" s="349"/>
      <c r="J23" s="349"/>
      <c r="K23" s="349"/>
      <c r="L23" s="351"/>
      <c r="M23" s="353">
        <v>0</v>
      </c>
      <c r="N23" s="353">
        <v>0</v>
      </c>
      <c r="O23" s="355">
        <v>0</v>
      </c>
      <c r="P23" s="343"/>
    </row>
    <row r="24" spans="2:16" ht="15" thickBot="1" x14ac:dyDescent="0.35">
      <c r="B24" s="343"/>
      <c r="C24" s="344" t="s">
        <v>40</v>
      </c>
      <c r="D24" s="345"/>
      <c r="E24" s="364"/>
      <c r="F24" s="350"/>
      <c r="G24" s="350"/>
      <c r="H24" s="350"/>
      <c r="I24" s="350"/>
      <c r="J24" s="350"/>
      <c r="K24" s="350"/>
      <c r="L24" s="352"/>
      <c r="M24" s="354"/>
      <c r="N24" s="354"/>
      <c r="O24" s="356"/>
      <c r="P24" s="343"/>
    </row>
    <row r="25" spans="2:16" ht="15" thickBot="1" x14ac:dyDescent="0.35">
      <c r="B25" s="58"/>
      <c r="C25" s="346" t="s">
        <v>41</v>
      </c>
      <c r="D25" s="347"/>
      <c r="E25" s="62" t="e">
        <f t="shared" ref="E25:O25" si="2">SUM(E23-E21)</f>
        <v>#DIV/0!</v>
      </c>
      <c r="F25" s="62" t="e">
        <f t="shared" si="2"/>
        <v>#DIV/0!</v>
      </c>
      <c r="G25" s="62" t="e">
        <f t="shared" si="2"/>
        <v>#DIV/0!</v>
      </c>
      <c r="H25" s="62" t="e">
        <f t="shared" si="2"/>
        <v>#DIV/0!</v>
      </c>
      <c r="I25" s="62" t="e">
        <f t="shared" si="2"/>
        <v>#DIV/0!</v>
      </c>
      <c r="J25" s="62" t="e">
        <f t="shared" si="2"/>
        <v>#DIV/0!</v>
      </c>
      <c r="K25" s="62" t="e">
        <f t="shared" si="2"/>
        <v>#DIV/0!</v>
      </c>
      <c r="L25" s="62" t="e">
        <f t="shared" si="2"/>
        <v>#DIV/0!</v>
      </c>
      <c r="M25" s="62" t="e">
        <f t="shared" si="2"/>
        <v>#DIV/0!</v>
      </c>
      <c r="N25" s="62" t="e">
        <f t="shared" si="2"/>
        <v>#DIV/0!</v>
      </c>
      <c r="O25" s="62" t="e">
        <f t="shared" si="2"/>
        <v>#DIV/0!</v>
      </c>
      <c r="P25" s="58"/>
    </row>
    <row r="26" spans="2:16" ht="15" thickTop="1" x14ac:dyDescent="0.3">
      <c r="B26" s="5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N26" s="348"/>
      <c r="O26" s="348"/>
      <c r="P26" s="58"/>
    </row>
  </sheetData>
  <mergeCells count="52">
    <mergeCell ref="B2:B3"/>
    <mergeCell ref="C2:O2"/>
    <mergeCell ref="P2:P3"/>
    <mergeCell ref="C3:O3"/>
    <mergeCell ref="B5:B7"/>
    <mergeCell ref="C5:C7"/>
    <mergeCell ref="D5:D7"/>
    <mergeCell ref="E5:E7"/>
    <mergeCell ref="F5:F7"/>
    <mergeCell ref="G5:G7"/>
    <mergeCell ref="N5:N7"/>
    <mergeCell ref="O5:O7"/>
    <mergeCell ref="P5:P7"/>
    <mergeCell ref="K5:K7"/>
    <mergeCell ref="L5:L7"/>
    <mergeCell ref="M5:M7"/>
    <mergeCell ref="C20:D20"/>
    <mergeCell ref="B21:B22"/>
    <mergeCell ref="C21:D21"/>
    <mergeCell ref="E21:E22"/>
    <mergeCell ref="F21:F22"/>
    <mergeCell ref="G21:G22"/>
    <mergeCell ref="H21:H22"/>
    <mergeCell ref="H5:H7"/>
    <mergeCell ref="I5:I7"/>
    <mergeCell ref="J5:J7"/>
    <mergeCell ref="O21:O22"/>
    <mergeCell ref="P21:P22"/>
    <mergeCell ref="C22:D22"/>
    <mergeCell ref="B23:B24"/>
    <mergeCell ref="C23:D23"/>
    <mergeCell ref="E23:E24"/>
    <mergeCell ref="F23:F24"/>
    <mergeCell ref="G23:G24"/>
    <mergeCell ref="H23:H24"/>
    <mergeCell ref="I23:I24"/>
    <mergeCell ref="I21:I22"/>
    <mergeCell ref="J21:J22"/>
    <mergeCell ref="K21:K22"/>
    <mergeCell ref="L21:L22"/>
    <mergeCell ref="M21:M22"/>
    <mergeCell ref="N21:N22"/>
    <mergeCell ref="P23:P24"/>
    <mergeCell ref="C24:D24"/>
    <mergeCell ref="C25:D25"/>
    <mergeCell ref="C26:O26"/>
    <mergeCell ref="J23:J24"/>
    <mergeCell ref="K23:K24"/>
    <mergeCell ref="L23:L24"/>
    <mergeCell ref="M23:M24"/>
    <mergeCell ref="N23:N24"/>
    <mergeCell ref="O23:O24"/>
  </mergeCells>
  <conditionalFormatting sqref="J25:O25">
    <cfRule type="cellIs" dxfId="35" priority="25" operator="lessThan">
      <formula>0</formula>
    </cfRule>
    <cfRule type="cellIs" dxfId="34" priority="26" operator="greaterThan">
      <formula>0</formula>
    </cfRule>
  </conditionalFormatting>
  <conditionalFormatting sqref="E25">
    <cfRule type="cellIs" dxfId="33" priority="23" operator="lessThan">
      <formula>$J$25</formula>
    </cfRule>
    <cfRule type="cellIs" dxfId="32" priority="24" operator="greaterThan">
      <formula>0</formula>
    </cfRule>
  </conditionalFormatting>
  <conditionalFormatting sqref="F25">
    <cfRule type="cellIs" dxfId="31" priority="21" operator="lessThan">
      <formula>$J$25</formula>
    </cfRule>
    <cfRule type="cellIs" dxfId="30" priority="22" operator="greaterThan">
      <formula>0</formula>
    </cfRule>
  </conditionalFormatting>
  <conditionalFormatting sqref="G25">
    <cfRule type="cellIs" dxfId="29" priority="19" operator="lessThan">
      <formula>$J$25</formula>
    </cfRule>
    <cfRule type="cellIs" dxfId="28" priority="20" operator="greaterThan">
      <formula>0</formula>
    </cfRule>
  </conditionalFormatting>
  <conditionalFormatting sqref="H25">
    <cfRule type="cellIs" dxfId="27" priority="17" operator="lessThan">
      <formula>$J$25</formula>
    </cfRule>
    <cfRule type="cellIs" dxfId="26" priority="18" operator="greaterThan">
      <formula>0</formula>
    </cfRule>
  </conditionalFormatting>
  <conditionalFormatting sqref="I25">
    <cfRule type="cellIs" dxfId="25" priority="15" operator="lessThan">
      <formula>$J$25</formula>
    </cfRule>
    <cfRule type="cellIs" dxfId="24" priority="16" operator="greaterThan">
      <formula>0</formula>
    </cfRule>
  </conditionalFormatting>
  <conditionalFormatting sqref="K25">
    <cfRule type="cellIs" dxfId="23" priority="13" operator="lessThan">
      <formula>$J$25</formula>
    </cfRule>
    <cfRule type="cellIs" dxfId="22" priority="14" operator="greaterThan">
      <formula>0</formula>
    </cfRule>
  </conditionalFormatting>
  <conditionalFormatting sqref="L25">
    <cfRule type="cellIs" dxfId="21" priority="11" operator="lessThan">
      <formula>$J$25</formula>
    </cfRule>
    <cfRule type="cellIs" dxfId="20" priority="12" operator="greaterThan">
      <formula>0</formula>
    </cfRule>
  </conditionalFormatting>
  <conditionalFormatting sqref="I25">
    <cfRule type="cellIs" dxfId="19" priority="9" operator="lessThan">
      <formula>0</formula>
    </cfRule>
    <cfRule type="cellIs" dxfId="18" priority="10" operator="greaterThan">
      <formula>0</formula>
    </cfRule>
  </conditionalFormatting>
  <conditionalFormatting sqref="H25">
    <cfRule type="cellIs" dxfId="17" priority="7" operator="lessThan">
      <formula>0</formula>
    </cfRule>
    <cfRule type="cellIs" dxfId="16" priority="8" operator="greaterThan">
      <formula>0</formula>
    </cfRule>
  </conditionalFormatting>
  <conditionalFormatting sqref="G25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F25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E25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zoomScale="85" zoomScaleNormal="85" workbookViewId="0">
      <selection activeCell="D57" sqref="D57"/>
    </sheetView>
  </sheetViews>
  <sheetFormatPr defaultColWidth="9.109375" defaultRowHeight="14.4" x14ac:dyDescent="0.3"/>
  <cols>
    <col min="1" max="1" width="12.77734375" style="2" customWidth="1"/>
    <col min="2" max="2" width="32" style="3" bestFit="1" customWidth="1"/>
    <col min="3" max="3" width="2" style="3" bestFit="1" customWidth="1"/>
    <col min="4" max="4" width="12.77734375" style="3" customWidth="1"/>
    <col min="5" max="5" width="4.77734375" style="3" bestFit="1" customWidth="1"/>
    <col min="6" max="6" width="16.109375" style="3" bestFit="1" customWidth="1"/>
    <col min="7" max="7" width="2" style="3" bestFit="1" customWidth="1"/>
    <col min="8" max="8" width="13.33203125" style="3" bestFit="1" customWidth="1"/>
    <col min="9" max="9" width="2" style="3" bestFit="1" customWidth="1"/>
    <col min="10" max="10" width="14.33203125" style="3" bestFit="1" customWidth="1"/>
    <col min="11" max="11" width="13" style="3" bestFit="1" customWidth="1"/>
    <col min="12" max="12" width="12.6640625" style="3" bestFit="1" customWidth="1"/>
    <col min="13" max="16384" width="9.109375" style="3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2"/>
    </row>
    <row r="2" spans="1:12" x14ac:dyDescent="0.3">
      <c r="A2" s="4"/>
      <c r="B2" s="5"/>
      <c r="C2" s="5"/>
      <c r="D2" s="5"/>
      <c r="E2" s="5"/>
      <c r="F2" s="5"/>
      <c r="G2" s="5"/>
      <c r="H2" s="5"/>
      <c r="I2" s="5"/>
      <c r="J2" s="2"/>
    </row>
    <row r="3" spans="1:12" s="13" customFormat="1" ht="43.2" x14ac:dyDescent="0.3">
      <c r="A3" s="6"/>
      <c r="B3" s="7" t="s">
        <v>0</v>
      </c>
      <c r="C3" s="8"/>
      <c r="D3" s="9" t="s">
        <v>42</v>
      </c>
      <c r="E3" s="10"/>
      <c r="F3" s="11"/>
      <c r="G3" s="10"/>
      <c r="H3" s="11"/>
      <c r="I3" s="6"/>
      <c r="J3" s="12"/>
    </row>
    <row r="4" spans="1:12" x14ac:dyDescent="0.3">
      <c r="A4" s="14"/>
      <c r="B4" s="15"/>
      <c r="C4" s="16"/>
      <c r="D4" s="17"/>
      <c r="E4" s="18"/>
      <c r="F4" s="17"/>
      <c r="G4" s="18"/>
      <c r="H4" s="17"/>
      <c r="I4" s="14"/>
      <c r="J4" s="2"/>
    </row>
    <row r="5" spans="1:12" s="13" customFormat="1" ht="28.8" x14ac:dyDescent="0.3">
      <c r="A5" s="6"/>
      <c r="B5" s="19" t="s">
        <v>1</v>
      </c>
      <c r="C5" s="8"/>
      <c r="D5" s="87" t="e">
        <f>+'Competitive Pricing Summary'!L21</f>
        <v>#DIV/0!</v>
      </c>
      <c r="E5" s="10"/>
      <c r="F5" s="11"/>
      <c r="G5" s="10"/>
      <c r="H5" s="11"/>
      <c r="I5" s="6"/>
      <c r="J5" s="12"/>
    </row>
    <row r="6" spans="1:12" x14ac:dyDescent="0.3">
      <c r="A6" s="14"/>
      <c r="B6" s="20"/>
      <c r="C6" s="20"/>
      <c r="D6" s="20"/>
      <c r="E6" s="20"/>
      <c r="F6" s="20"/>
      <c r="G6" s="20"/>
      <c r="H6" s="20"/>
      <c r="I6" s="14"/>
      <c r="J6" s="2"/>
      <c r="K6" s="21"/>
    </row>
    <row r="7" spans="1:12" x14ac:dyDescent="0.3">
      <c r="A7" s="14"/>
      <c r="B7" s="393" t="s">
        <v>2</v>
      </c>
      <c r="C7" s="394"/>
      <c r="D7" s="394"/>
      <c r="E7" s="394"/>
      <c r="F7" s="394"/>
      <c r="G7" s="394"/>
      <c r="H7" s="394"/>
      <c r="I7" s="394"/>
      <c r="J7" s="394"/>
      <c r="K7" s="394"/>
      <c r="L7" s="395"/>
    </row>
    <row r="8" spans="1:12" x14ac:dyDescent="0.3">
      <c r="B8" s="396" t="s">
        <v>3</v>
      </c>
      <c r="C8" s="397"/>
      <c r="D8" s="397"/>
      <c r="E8" s="397"/>
      <c r="F8" s="397"/>
      <c r="G8" s="397"/>
      <c r="H8" s="397"/>
      <c r="I8" s="397"/>
      <c r="J8" s="397"/>
      <c r="K8" s="397"/>
      <c r="L8" s="398"/>
    </row>
    <row r="9" spans="1:12" ht="15" customHeight="1" x14ac:dyDescent="0.3">
      <c r="B9" s="22"/>
      <c r="C9" s="23"/>
      <c r="D9" s="24" t="s">
        <v>4</v>
      </c>
      <c r="E9" s="23"/>
      <c r="F9" s="25" t="s">
        <v>5</v>
      </c>
      <c r="G9" s="23"/>
      <c r="H9" s="26" t="s">
        <v>6</v>
      </c>
      <c r="I9" s="27"/>
      <c r="J9" s="28" t="s">
        <v>7</v>
      </c>
      <c r="K9" s="29" t="s">
        <v>8</v>
      </c>
      <c r="L9" s="30" t="s">
        <v>9</v>
      </c>
    </row>
    <row r="10" spans="1:12" ht="15" customHeight="1" x14ac:dyDescent="0.3">
      <c r="B10" s="31" t="s">
        <v>10</v>
      </c>
      <c r="C10" s="27"/>
      <c r="D10" s="25" t="s">
        <v>11</v>
      </c>
      <c r="E10" s="25" t="s">
        <v>12</v>
      </c>
      <c r="F10" s="25" t="s">
        <v>13</v>
      </c>
      <c r="G10" s="25" t="s">
        <v>14</v>
      </c>
      <c r="H10" s="25" t="s">
        <v>13</v>
      </c>
      <c r="I10" s="25"/>
      <c r="J10" s="25" t="s">
        <v>15</v>
      </c>
      <c r="K10" s="69"/>
      <c r="L10" s="30" t="s">
        <v>16</v>
      </c>
    </row>
    <row r="11" spans="1:12" ht="15" customHeight="1" x14ac:dyDescent="0.3">
      <c r="B11" s="32"/>
      <c r="C11" s="33"/>
      <c r="D11" s="33"/>
      <c r="E11" s="33"/>
      <c r="F11" s="26"/>
      <c r="G11" s="33"/>
      <c r="H11" s="33"/>
      <c r="I11" s="27"/>
      <c r="J11" s="34"/>
      <c r="K11" s="34"/>
      <c r="L11" s="35"/>
    </row>
    <row r="12" spans="1:12" ht="15" customHeight="1" x14ac:dyDescent="0.3">
      <c r="B12" s="70"/>
      <c r="C12" s="36"/>
      <c r="D12" s="74"/>
      <c r="E12" s="37"/>
      <c r="F12" s="76"/>
      <c r="G12" s="25"/>
      <c r="H12" s="88">
        <f t="shared" ref="H12:H23" si="0">D12*F12</f>
        <v>0</v>
      </c>
      <c r="I12" s="27"/>
      <c r="J12" s="91">
        <f>$K$10/(1-$K$10)</f>
        <v>0</v>
      </c>
      <c r="K12" s="34"/>
      <c r="L12" s="92">
        <f t="shared" ref="L12:L23" si="1">H12*(1+J12)</f>
        <v>0</v>
      </c>
    </row>
    <row r="13" spans="1:12" ht="15" customHeight="1" x14ac:dyDescent="0.3">
      <c r="B13" s="71"/>
      <c r="C13" s="36"/>
      <c r="D13" s="75"/>
      <c r="E13" s="37"/>
      <c r="F13" s="77"/>
      <c r="G13" s="25"/>
      <c r="H13" s="89">
        <f t="shared" si="0"/>
        <v>0</v>
      </c>
      <c r="I13" s="27"/>
      <c r="J13" s="91">
        <f t="shared" ref="J13:J23" si="2">$K$10/(1-$K$10)</f>
        <v>0</v>
      </c>
      <c r="K13" s="34"/>
      <c r="L13" s="92">
        <f t="shared" si="1"/>
        <v>0</v>
      </c>
    </row>
    <row r="14" spans="1:12" ht="15" customHeight="1" x14ac:dyDescent="0.3">
      <c r="B14" s="72"/>
      <c r="C14" s="36"/>
      <c r="D14" s="75"/>
      <c r="E14" s="37"/>
      <c r="F14" s="77"/>
      <c r="G14" s="25"/>
      <c r="H14" s="89">
        <f t="shared" si="0"/>
        <v>0</v>
      </c>
      <c r="I14" s="27"/>
      <c r="J14" s="91">
        <f t="shared" si="2"/>
        <v>0</v>
      </c>
      <c r="K14" s="34"/>
      <c r="L14" s="92">
        <f t="shared" si="1"/>
        <v>0</v>
      </c>
    </row>
    <row r="15" spans="1:12" ht="15" customHeight="1" x14ac:dyDescent="0.3">
      <c r="B15" s="73"/>
      <c r="C15" s="36"/>
      <c r="D15" s="75"/>
      <c r="E15" s="37"/>
      <c r="F15" s="77"/>
      <c r="G15" s="25"/>
      <c r="H15" s="89">
        <f t="shared" si="0"/>
        <v>0</v>
      </c>
      <c r="I15" s="27"/>
      <c r="J15" s="91">
        <f t="shared" si="2"/>
        <v>0</v>
      </c>
      <c r="K15" s="34"/>
      <c r="L15" s="92">
        <f t="shared" si="1"/>
        <v>0</v>
      </c>
    </row>
    <row r="16" spans="1:12" ht="15" customHeight="1" x14ac:dyDescent="0.3">
      <c r="B16" s="73"/>
      <c r="C16" s="36"/>
      <c r="D16" s="75"/>
      <c r="E16" s="37"/>
      <c r="F16" s="77"/>
      <c r="G16" s="25"/>
      <c r="H16" s="89">
        <f t="shared" si="0"/>
        <v>0</v>
      </c>
      <c r="I16" s="27"/>
      <c r="J16" s="91">
        <f t="shared" si="2"/>
        <v>0</v>
      </c>
      <c r="K16" s="34"/>
      <c r="L16" s="92">
        <f t="shared" si="1"/>
        <v>0</v>
      </c>
    </row>
    <row r="17" spans="1:12" ht="15" customHeight="1" x14ac:dyDescent="0.3">
      <c r="B17" s="71"/>
      <c r="C17" s="36"/>
      <c r="D17" s="75"/>
      <c r="E17" s="37"/>
      <c r="F17" s="77"/>
      <c r="G17" s="25"/>
      <c r="H17" s="89">
        <f t="shared" si="0"/>
        <v>0</v>
      </c>
      <c r="I17" s="27"/>
      <c r="J17" s="91">
        <f t="shared" si="2"/>
        <v>0</v>
      </c>
      <c r="K17" s="34"/>
      <c r="L17" s="92">
        <f t="shared" si="1"/>
        <v>0</v>
      </c>
    </row>
    <row r="18" spans="1:12" ht="15" customHeight="1" x14ac:dyDescent="0.3">
      <c r="B18" s="71"/>
      <c r="C18" s="36"/>
      <c r="D18" s="75"/>
      <c r="E18" s="37"/>
      <c r="F18" s="77"/>
      <c r="G18" s="25"/>
      <c r="H18" s="89">
        <f t="shared" si="0"/>
        <v>0</v>
      </c>
      <c r="I18" s="27"/>
      <c r="J18" s="91">
        <f t="shared" si="2"/>
        <v>0</v>
      </c>
      <c r="K18" s="34"/>
      <c r="L18" s="92">
        <f t="shared" si="1"/>
        <v>0</v>
      </c>
    </row>
    <row r="19" spans="1:12" ht="15" customHeight="1" x14ac:dyDescent="0.3">
      <c r="B19" s="71"/>
      <c r="C19" s="36"/>
      <c r="D19" s="75"/>
      <c r="E19" s="37"/>
      <c r="F19" s="77"/>
      <c r="G19" s="25"/>
      <c r="H19" s="89">
        <f t="shared" si="0"/>
        <v>0</v>
      </c>
      <c r="I19" s="27"/>
      <c r="J19" s="91">
        <f t="shared" si="2"/>
        <v>0</v>
      </c>
      <c r="K19" s="34"/>
      <c r="L19" s="92">
        <f t="shared" si="1"/>
        <v>0</v>
      </c>
    </row>
    <row r="20" spans="1:12" ht="15" customHeight="1" x14ac:dyDescent="0.3">
      <c r="B20" s="71"/>
      <c r="C20" s="36"/>
      <c r="D20" s="75"/>
      <c r="E20" s="37"/>
      <c r="F20" s="77"/>
      <c r="G20" s="25"/>
      <c r="H20" s="89">
        <f t="shared" si="0"/>
        <v>0</v>
      </c>
      <c r="I20" s="27"/>
      <c r="J20" s="91">
        <f t="shared" si="2"/>
        <v>0</v>
      </c>
      <c r="K20" s="34"/>
      <c r="L20" s="92">
        <f t="shared" si="1"/>
        <v>0</v>
      </c>
    </row>
    <row r="21" spans="1:12" ht="15" customHeight="1" x14ac:dyDescent="0.3">
      <c r="B21" s="71"/>
      <c r="C21" s="36"/>
      <c r="D21" s="75"/>
      <c r="E21" s="37"/>
      <c r="F21" s="77"/>
      <c r="G21" s="25"/>
      <c r="H21" s="89">
        <f t="shared" si="0"/>
        <v>0</v>
      </c>
      <c r="I21" s="27"/>
      <c r="J21" s="91">
        <f t="shared" si="2"/>
        <v>0</v>
      </c>
      <c r="K21" s="34"/>
      <c r="L21" s="92">
        <f t="shared" si="1"/>
        <v>0</v>
      </c>
    </row>
    <row r="22" spans="1:12" ht="15" customHeight="1" x14ac:dyDescent="0.3">
      <c r="B22" s="72"/>
      <c r="C22" s="36"/>
      <c r="D22" s="75"/>
      <c r="E22" s="37"/>
      <c r="F22" s="77"/>
      <c r="G22" s="25"/>
      <c r="H22" s="89">
        <f t="shared" si="0"/>
        <v>0</v>
      </c>
      <c r="I22" s="27"/>
      <c r="J22" s="91">
        <f t="shared" si="2"/>
        <v>0</v>
      </c>
      <c r="K22" s="34"/>
      <c r="L22" s="92">
        <f t="shared" si="1"/>
        <v>0</v>
      </c>
    </row>
    <row r="23" spans="1:12" ht="15" customHeight="1" x14ac:dyDescent="0.3">
      <c r="B23" s="72"/>
      <c r="C23" s="36"/>
      <c r="D23" s="75"/>
      <c r="E23" s="37"/>
      <c r="F23" s="77"/>
      <c r="G23" s="25"/>
      <c r="H23" s="89">
        <f t="shared" si="0"/>
        <v>0</v>
      </c>
      <c r="I23" s="27"/>
      <c r="J23" s="91">
        <f t="shared" si="2"/>
        <v>0</v>
      </c>
      <c r="K23" s="34"/>
      <c r="L23" s="92">
        <f t="shared" si="1"/>
        <v>0</v>
      </c>
    </row>
    <row r="24" spans="1:12" x14ac:dyDescent="0.3">
      <c r="A24" s="14"/>
      <c r="B24" s="38" t="s">
        <v>17</v>
      </c>
      <c r="C24" s="39"/>
      <c r="D24" s="39">
        <f>SUM(D12:D23)</f>
        <v>0</v>
      </c>
      <c r="E24" s="39"/>
      <c r="F24" s="39"/>
      <c r="G24" s="39"/>
      <c r="H24" s="90">
        <f>SUM(H12:H23)</f>
        <v>0</v>
      </c>
      <c r="I24" s="40"/>
      <c r="J24" s="41"/>
      <c r="K24" s="42"/>
      <c r="L24" s="93">
        <f>SUM(L12:L23)</f>
        <v>0</v>
      </c>
    </row>
    <row r="25" spans="1:12" x14ac:dyDescent="0.3">
      <c r="A25" s="14"/>
      <c r="B25" s="20"/>
      <c r="C25" s="20"/>
      <c r="D25" s="20"/>
      <c r="E25" s="20"/>
      <c r="F25" s="20"/>
      <c r="G25" s="20"/>
      <c r="H25" s="20"/>
      <c r="I25" s="14"/>
      <c r="K25" s="21"/>
    </row>
    <row r="26" spans="1:12" x14ac:dyDescent="0.3">
      <c r="A26" s="14"/>
      <c r="B26" s="393" t="s">
        <v>18</v>
      </c>
      <c r="C26" s="394"/>
      <c r="D26" s="394"/>
      <c r="E26" s="394"/>
      <c r="F26" s="394"/>
      <c r="G26" s="394"/>
      <c r="H26" s="394"/>
      <c r="I26" s="394"/>
      <c r="J26" s="394"/>
      <c r="K26" s="394"/>
      <c r="L26" s="395"/>
    </row>
    <row r="27" spans="1:12" ht="15.6" x14ac:dyDescent="0.3">
      <c r="A27" s="14"/>
      <c r="B27" s="43"/>
      <c r="C27" s="44"/>
      <c r="D27" s="44"/>
      <c r="E27" s="44"/>
      <c r="F27" s="45" t="s">
        <v>19</v>
      </c>
      <c r="G27" s="44"/>
      <c r="H27" s="46" t="s">
        <v>6</v>
      </c>
      <c r="I27" s="14"/>
      <c r="J27" s="28" t="s">
        <v>7</v>
      </c>
      <c r="K27" s="29" t="s">
        <v>8</v>
      </c>
      <c r="L27" s="35" t="s">
        <v>20</v>
      </c>
    </row>
    <row r="28" spans="1:12" ht="15.6" x14ac:dyDescent="0.3">
      <c r="A28" s="14"/>
      <c r="B28" s="47" t="s">
        <v>21</v>
      </c>
      <c r="C28" s="14"/>
      <c r="D28" s="48" t="s">
        <v>13</v>
      </c>
      <c r="E28" s="48" t="s">
        <v>12</v>
      </c>
      <c r="F28" s="48" t="s">
        <v>11</v>
      </c>
      <c r="G28" s="48" t="s">
        <v>14</v>
      </c>
      <c r="H28" s="48" t="s">
        <v>13</v>
      </c>
      <c r="I28" s="48" t="s">
        <v>22</v>
      </c>
      <c r="J28" s="25" t="s">
        <v>15</v>
      </c>
      <c r="K28" s="86"/>
      <c r="L28" s="35" t="s">
        <v>16</v>
      </c>
    </row>
    <row r="29" spans="1:12" x14ac:dyDescent="0.3">
      <c r="A29" s="14"/>
      <c r="B29" s="49"/>
      <c r="C29" s="50"/>
      <c r="D29" s="50"/>
      <c r="E29" s="50"/>
      <c r="F29" s="46"/>
      <c r="G29" s="50"/>
      <c r="H29" s="50"/>
      <c r="I29" s="14"/>
      <c r="J29" s="34"/>
      <c r="K29" s="34"/>
      <c r="L29" s="35"/>
    </row>
    <row r="30" spans="1:12" x14ac:dyDescent="0.3">
      <c r="A30" s="14"/>
      <c r="B30" s="78"/>
      <c r="C30" s="51"/>
      <c r="D30" s="82"/>
      <c r="E30" s="52"/>
      <c r="F30" s="84"/>
      <c r="G30" s="48"/>
      <c r="H30" s="94">
        <f>D30*F30</f>
        <v>0</v>
      </c>
      <c r="I30" s="14"/>
      <c r="J30" s="91">
        <f t="shared" ref="J30:J46" si="3">$K$28/(1-$K$28)</f>
        <v>0</v>
      </c>
      <c r="K30" s="34"/>
      <c r="L30" s="92">
        <f>H30/(1-$K$28)</f>
        <v>0</v>
      </c>
    </row>
    <row r="31" spans="1:12" x14ac:dyDescent="0.3">
      <c r="A31" s="14"/>
      <c r="B31" s="79"/>
      <c r="C31" s="51"/>
      <c r="D31" s="83"/>
      <c r="E31" s="52"/>
      <c r="F31" s="85"/>
      <c r="G31" s="48"/>
      <c r="H31" s="95">
        <f t="shared" ref="H31:H46" si="4">D31*F31</f>
        <v>0</v>
      </c>
      <c r="I31" s="14"/>
      <c r="J31" s="91">
        <f t="shared" si="3"/>
        <v>0</v>
      </c>
      <c r="K31" s="34"/>
      <c r="L31" s="92">
        <f t="shared" ref="L31:L46" si="5">H31/(1-$K$28)</f>
        <v>0</v>
      </c>
    </row>
    <row r="32" spans="1:12" x14ac:dyDescent="0.3">
      <c r="A32" s="14"/>
      <c r="B32" s="79"/>
      <c r="C32" s="51"/>
      <c r="D32" s="83"/>
      <c r="E32" s="52"/>
      <c r="F32" s="85"/>
      <c r="G32" s="48"/>
      <c r="H32" s="95">
        <f t="shared" si="4"/>
        <v>0</v>
      </c>
      <c r="I32" s="14"/>
      <c r="J32" s="91">
        <f t="shared" si="3"/>
        <v>0</v>
      </c>
      <c r="K32" s="34"/>
      <c r="L32" s="92">
        <f t="shared" si="5"/>
        <v>0</v>
      </c>
    </row>
    <row r="33" spans="1:12" x14ac:dyDescent="0.3">
      <c r="A33" s="14"/>
      <c r="B33" s="80"/>
      <c r="C33" s="51"/>
      <c r="D33" s="83"/>
      <c r="E33" s="52"/>
      <c r="F33" s="85"/>
      <c r="G33" s="48"/>
      <c r="H33" s="95">
        <f t="shared" si="4"/>
        <v>0</v>
      </c>
      <c r="I33" s="14"/>
      <c r="J33" s="91">
        <f t="shared" si="3"/>
        <v>0</v>
      </c>
      <c r="K33" s="34"/>
      <c r="L33" s="92">
        <f t="shared" si="5"/>
        <v>0</v>
      </c>
    </row>
    <row r="34" spans="1:12" x14ac:dyDescent="0.3">
      <c r="A34" s="14"/>
      <c r="B34" s="80"/>
      <c r="C34" s="51"/>
      <c r="D34" s="83"/>
      <c r="E34" s="52"/>
      <c r="F34" s="85"/>
      <c r="G34" s="48"/>
      <c r="H34" s="95">
        <f t="shared" si="4"/>
        <v>0</v>
      </c>
      <c r="I34" s="14"/>
      <c r="J34" s="91">
        <f t="shared" si="3"/>
        <v>0</v>
      </c>
      <c r="K34" s="34"/>
      <c r="L34" s="92">
        <f t="shared" si="5"/>
        <v>0</v>
      </c>
    </row>
    <row r="35" spans="1:12" x14ac:dyDescent="0.3">
      <c r="A35" s="14"/>
      <c r="B35" s="80"/>
      <c r="C35" s="51"/>
      <c r="D35" s="83"/>
      <c r="E35" s="52"/>
      <c r="F35" s="85"/>
      <c r="G35" s="48"/>
      <c r="H35" s="95">
        <f t="shared" si="4"/>
        <v>0</v>
      </c>
      <c r="I35" s="14"/>
      <c r="J35" s="91">
        <f t="shared" si="3"/>
        <v>0</v>
      </c>
      <c r="K35" s="34"/>
      <c r="L35" s="92">
        <f t="shared" si="5"/>
        <v>0</v>
      </c>
    </row>
    <row r="36" spans="1:12" x14ac:dyDescent="0.3">
      <c r="A36" s="14"/>
      <c r="B36" s="80"/>
      <c r="C36" s="51"/>
      <c r="D36" s="83"/>
      <c r="E36" s="52"/>
      <c r="F36" s="85"/>
      <c r="G36" s="48"/>
      <c r="H36" s="95">
        <f t="shared" si="4"/>
        <v>0</v>
      </c>
      <c r="I36" s="14"/>
      <c r="J36" s="91">
        <f t="shared" si="3"/>
        <v>0</v>
      </c>
      <c r="K36" s="34"/>
      <c r="L36" s="92">
        <f t="shared" si="5"/>
        <v>0</v>
      </c>
    </row>
    <row r="37" spans="1:12" x14ac:dyDescent="0.3">
      <c r="A37" s="14"/>
      <c r="B37" s="80"/>
      <c r="C37" s="51"/>
      <c r="D37" s="83"/>
      <c r="E37" s="52"/>
      <c r="F37" s="85"/>
      <c r="G37" s="48"/>
      <c r="H37" s="95">
        <f t="shared" si="4"/>
        <v>0</v>
      </c>
      <c r="I37" s="14"/>
      <c r="J37" s="91">
        <f t="shared" si="3"/>
        <v>0</v>
      </c>
      <c r="K37" s="34"/>
      <c r="L37" s="92">
        <f t="shared" si="5"/>
        <v>0</v>
      </c>
    </row>
    <row r="38" spans="1:12" x14ac:dyDescent="0.3">
      <c r="A38" s="14"/>
      <c r="B38" s="80"/>
      <c r="C38" s="51"/>
      <c r="D38" s="83"/>
      <c r="E38" s="52"/>
      <c r="F38" s="85"/>
      <c r="G38" s="48"/>
      <c r="H38" s="95">
        <f t="shared" si="4"/>
        <v>0</v>
      </c>
      <c r="I38" s="14"/>
      <c r="J38" s="91">
        <f t="shared" si="3"/>
        <v>0</v>
      </c>
      <c r="K38" s="34"/>
      <c r="L38" s="92">
        <f t="shared" si="5"/>
        <v>0</v>
      </c>
    </row>
    <row r="39" spans="1:12" x14ac:dyDescent="0.3">
      <c r="A39" s="14"/>
      <c r="B39" s="80"/>
      <c r="C39" s="51"/>
      <c r="D39" s="83"/>
      <c r="E39" s="52"/>
      <c r="F39" s="85"/>
      <c r="G39" s="48"/>
      <c r="H39" s="95">
        <f t="shared" si="4"/>
        <v>0</v>
      </c>
      <c r="I39" s="14"/>
      <c r="J39" s="91">
        <f t="shared" si="3"/>
        <v>0</v>
      </c>
      <c r="K39" s="34"/>
      <c r="L39" s="92">
        <f t="shared" si="5"/>
        <v>0</v>
      </c>
    </row>
    <row r="40" spans="1:12" x14ac:dyDescent="0.3">
      <c r="A40" s="14"/>
      <c r="B40" s="79"/>
      <c r="C40" s="51"/>
      <c r="D40" s="83"/>
      <c r="E40" s="52"/>
      <c r="F40" s="85"/>
      <c r="G40" s="48"/>
      <c r="H40" s="95">
        <f t="shared" si="4"/>
        <v>0</v>
      </c>
      <c r="I40" s="14"/>
      <c r="J40" s="91">
        <f t="shared" si="3"/>
        <v>0</v>
      </c>
      <c r="K40" s="34"/>
      <c r="L40" s="92">
        <f t="shared" si="5"/>
        <v>0</v>
      </c>
    </row>
    <row r="41" spans="1:12" x14ac:dyDescent="0.3">
      <c r="A41" s="14"/>
      <c r="B41" s="79"/>
      <c r="C41" s="51"/>
      <c r="D41" s="83"/>
      <c r="E41" s="52"/>
      <c r="F41" s="85"/>
      <c r="G41" s="48"/>
      <c r="H41" s="95">
        <f t="shared" si="4"/>
        <v>0</v>
      </c>
      <c r="I41" s="14"/>
      <c r="J41" s="91">
        <f t="shared" si="3"/>
        <v>0</v>
      </c>
      <c r="K41" s="34"/>
      <c r="L41" s="92">
        <f t="shared" si="5"/>
        <v>0</v>
      </c>
    </row>
    <row r="42" spans="1:12" x14ac:dyDescent="0.3">
      <c r="A42" s="14"/>
      <c r="B42" s="79"/>
      <c r="C42" s="51"/>
      <c r="D42" s="83"/>
      <c r="E42" s="52"/>
      <c r="F42" s="85"/>
      <c r="G42" s="48"/>
      <c r="H42" s="95">
        <f t="shared" si="4"/>
        <v>0</v>
      </c>
      <c r="I42" s="14"/>
      <c r="J42" s="91">
        <f t="shared" si="3"/>
        <v>0</v>
      </c>
      <c r="K42" s="34"/>
      <c r="L42" s="92">
        <f t="shared" si="5"/>
        <v>0</v>
      </c>
    </row>
    <row r="43" spans="1:12" x14ac:dyDescent="0.3">
      <c r="A43" s="14"/>
      <c r="B43" s="79"/>
      <c r="C43" s="51"/>
      <c r="D43" s="83"/>
      <c r="E43" s="52"/>
      <c r="F43" s="85"/>
      <c r="G43" s="48"/>
      <c r="H43" s="95">
        <f t="shared" si="4"/>
        <v>0</v>
      </c>
      <c r="I43" s="14"/>
      <c r="J43" s="91">
        <f t="shared" si="3"/>
        <v>0</v>
      </c>
      <c r="K43" s="34"/>
      <c r="L43" s="92">
        <f t="shared" si="5"/>
        <v>0</v>
      </c>
    </row>
    <row r="44" spans="1:12" x14ac:dyDescent="0.3">
      <c r="A44" s="14"/>
      <c r="B44" s="81"/>
      <c r="C44" s="51"/>
      <c r="D44" s="83"/>
      <c r="E44" s="52"/>
      <c r="F44" s="85"/>
      <c r="G44" s="48"/>
      <c r="H44" s="95">
        <f t="shared" si="4"/>
        <v>0</v>
      </c>
      <c r="I44" s="14"/>
      <c r="J44" s="91">
        <f t="shared" si="3"/>
        <v>0</v>
      </c>
      <c r="K44" s="34"/>
      <c r="L44" s="92">
        <f t="shared" si="5"/>
        <v>0</v>
      </c>
    </row>
    <row r="45" spans="1:12" x14ac:dyDescent="0.3">
      <c r="A45" s="14"/>
      <c r="B45" s="79"/>
      <c r="C45" s="51"/>
      <c r="D45" s="83"/>
      <c r="E45" s="52"/>
      <c r="F45" s="85"/>
      <c r="G45" s="48"/>
      <c r="H45" s="95">
        <f t="shared" si="4"/>
        <v>0</v>
      </c>
      <c r="I45" s="14"/>
      <c r="J45" s="91">
        <f t="shared" si="3"/>
        <v>0</v>
      </c>
      <c r="K45" s="34"/>
      <c r="L45" s="92">
        <f t="shared" si="5"/>
        <v>0</v>
      </c>
    </row>
    <row r="46" spans="1:12" x14ac:dyDescent="0.3">
      <c r="A46" s="14"/>
      <c r="B46" s="79"/>
      <c r="C46" s="51"/>
      <c r="D46" s="83"/>
      <c r="E46" s="52"/>
      <c r="F46" s="85"/>
      <c r="G46" s="48"/>
      <c r="H46" s="95">
        <f t="shared" si="4"/>
        <v>0</v>
      </c>
      <c r="I46" s="14"/>
      <c r="J46" s="91">
        <f t="shared" si="3"/>
        <v>0</v>
      </c>
      <c r="K46" s="34"/>
      <c r="L46" s="92">
        <f t="shared" si="5"/>
        <v>0</v>
      </c>
    </row>
    <row r="47" spans="1:12" x14ac:dyDescent="0.3">
      <c r="B47" s="53" t="s">
        <v>17</v>
      </c>
      <c r="C47" s="41"/>
      <c r="D47" s="54">
        <f>SUM(D30:D46)</f>
        <v>0</v>
      </c>
      <c r="E47" s="41"/>
      <c r="F47" s="41"/>
      <c r="G47" s="41"/>
      <c r="H47" s="96">
        <f>SUM(H30:H46)</f>
        <v>0</v>
      </c>
      <c r="I47" s="41"/>
      <c r="J47" s="41"/>
      <c r="K47" s="41"/>
      <c r="L47" s="97">
        <f>SUM(L30:L46)</f>
        <v>0</v>
      </c>
    </row>
    <row r="49" spans="1:6" s="13" customFormat="1" ht="28.8" x14ac:dyDescent="0.3">
      <c r="A49" s="12"/>
      <c r="B49" s="64" t="s">
        <v>109</v>
      </c>
      <c r="D49" s="65"/>
    </row>
    <row r="51" spans="1:6" s="13" customFormat="1" x14ac:dyDescent="0.3">
      <c r="A51" s="12"/>
      <c r="B51" s="56" t="s">
        <v>23</v>
      </c>
      <c r="D51" s="98">
        <f>D49+L47+L24</f>
        <v>0</v>
      </c>
    </row>
    <row r="53" spans="1:6" x14ac:dyDescent="0.3">
      <c r="B53" t="s">
        <v>24</v>
      </c>
      <c r="D53" s="55" t="e">
        <f>D51-D5</f>
        <v>#DIV/0!</v>
      </c>
    </row>
    <row r="55" spans="1:6" x14ac:dyDescent="0.3">
      <c r="B55" t="s">
        <v>25</v>
      </c>
      <c r="D55" s="99" t="e">
        <f>L24/D24</f>
        <v>#DIV/0!</v>
      </c>
    </row>
    <row r="56" spans="1:6" x14ac:dyDescent="0.3">
      <c r="D56" s="57"/>
    </row>
    <row r="57" spans="1:6" x14ac:dyDescent="0.3">
      <c r="B57" t="s">
        <v>26</v>
      </c>
      <c r="D57" s="63"/>
    </row>
    <row r="58" spans="1:6" x14ac:dyDescent="0.3">
      <c r="D58" s="2"/>
    </row>
    <row r="59" spans="1:6" x14ac:dyDescent="0.3">
      <c r="B59" t="s">
        <v>27</v>
      </c>
      <c r="D59" s="57" t="e">
        <f>(L24-(L24*D57))/D24</f>
        <v>#DIV/0!</v>
      </c>
      <c r="F59" t="s">
        <v>28</v>
      </c>
    </row>
    <row r="61" spans="1:6" x14ac:dyDescent="0.3">
      <c r="B61" t="s">
        <v>29</v>
      </c>
      <c r="D61" s="100">
        <f>L24-H24</f>
        <v>0</v>
      </c>
    </row>
    <row r="63" spans="1:6" x14ac:dyDescent="0.3">
      <c r="B63" t="s">
        <v>30</v>
      </c>
      <c r="D63" s="99">
        <f>L47-H47</f>
        <v>0</v>
      </c>
    </row>
    <row r="65" spans="2:4" x14ac:dyDescent="0.3">
      <c r="B65" t="s">
        <v>31</v>
      </c>
      <c r="D65" s="100">
        <f>D61+D63</f>
        <v>0</v>
      </c>
    </row>
  </sheetData>
  <mergeCells count="3">
    <mergeCell ref="B7:L7"/>
    <mergeCell ref="B8:L8"/>
    <mergeCell ref="B26:L26"/>
  </mergeCells>
  <conditionalFormatting sqref="D53">
    <cfRule type="cellIs" dxfId="9" priority="6" operator="greaterThan">
      <formula>0</formula>
    </cfRule>
    <cfRule type="cellIs" dxfId="8" priority="7" operator="equal">
      <formula>0</formula>
    </cfRule>
    <cfRule type="cellIs" dxfId="7" priority="8" operator="lessThan">
      <formula>0</formula>
    </cfRule>
  </conditionalFormatting>
  <conditionalFormatting sqref="D53">
    <cfRule type="cellIs" dxfId="6" priority="3" operator="greaterThan">
      <formula>0</formula>
    </cfRule>
    <cfRule type="cellIs" dxfId="5" priority="4" operator="equal">
      <formula>0</formula>
    </cfRule>
    <cfRule type="cellIs" dxfId="4" priority="5" operator="lessThan">
      <formula>0</formula>
    </cfRule>
  </conditionalFormatting>
  <conditionalFormatting sqref="D59">
    <cfRule type="cellIs" dxfId="3" priority="1" operator="lessThanOrEqual">
      <formula>$H$24/$D$24</formula>
    </cfRule>
    <cfRule type="cellIs" dxfId="2" priority="2" operator="greaterThan">
      <formula>$H$24/$D$24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7"/>
  <sheetViews>
    <sheetView zoomScaleNormal="100" workbookViewId="0">
      <selection activeCell="H3" sqref="H3"/>
    </sheetView>
  </sheetViews>
  <sheetFormatPr defaultColWidth="9.109375" defaultRowHeight="14.4" x14ac:dyDescent="0.3"/>
  <cols>
    <col min="1" max="1" width="31.21875" style="3" customWidth="1"/>
    <col min="2" max="2" width="18.21875" style="3" bestFit="1" customWidth="1"/>
    <col min="3" max="3" width="10.6640625" style="3" bestFit="1" customWidth="1"/>
    <col min="4" max="4" width="4.77734375" style="3" bestFit="1" customWidth="1"/>
    <col min="5" max="5" width="8.77734375" style="3" bestFit="1" customWidth="1"/>
    <col min="6" max="6" width="11.6640625" style="3" bestFit="1" customWidth="1"/>
    <col min="7" max="7" width="15.77734375" style="3" bestFit="1" customWidth="1"/>
    <col min="8" max="8" width="12.77734375" style="3" customWidth="1"/>
    <col min="9" max="9" width="7.33203125" style="3" bestFit="1" customWidth="1"/>
    <col min="10" max="10" width="9" style="3" bestFit="1" customWidth="1"/>
    <col min="11" max="11" width="9.21875" style="3" bestFit="1" customWidth="1"/>
    <col min="12" max="16384" width="9.109375" style="3"/>
  </cols>
  <sheetData>
    <row r="1" spans="1:13" x14ac:dyDescent="0.3">
      <c r="A1" s="399" t="s">
        <v>112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</row>
    <row r="2" spans="1:13" ht="15" thickBot="1" x14ac:dyDescent="0.35">
      <c r="A2" s="105"/>
      <c r="B2" s="105"/>
      <c r="C2" s="123" t="s">
        <v>103</v>
      </c>
      <c r="D2" s="105" t="s">
        <v>58</v>
      </c>
      <c r="E2" s="123" t="s">
        <v>104</v>
      </c>
      <c r="F2" s="123" t="s">
        <v>105</v>
      </c>
      <c r="G2" s="105" t="str">
        <f>[3]SPECIAL!C11</f>
        <v>MISC &amp; Machine</v>
      </c>
      <c r="H2" s="123" t="s">
        <v>43</v>
      </c>
      <c r="I2" s="123" t="s">
        <v>106</v>
      </c>
      <c r="J2" s="124" t="s">
        <v>89</v>
      </c>
      <c r="K2" s="105" t="s">
        <v>107</v>
      </c>
      <c r="L2" s="105"/>
      <c r="M2" s="105"/>
    </row>
    <row r="3" spans="1:13" ht="15" thickBot="1" x14ac:dyDescent="0.35">
      <c r="A3" s="276"/>
      <c r="B3" s="106"/>
      <c r="C3" s="289"/>
      <c r="D3" s="290"/>
      <c r="E3" s="281" t="e">
        <f>+C3/D3</f>
        <v>#DIV/0!</v>
      </c>
      <c r="F3" s="291"/>
      <c r="G3" s="292"/>
      <c r="H3" s="284">
        <f t="shared" ref="H3:H12" si="0">SUM(C3,F3,G3)</f>
        <v>0</v>
      </c>
      <c r="I3" s="107"/>
      <c r="J3" s="127" t="e">
        <f t="shared" ref="J3:J12" si="1">SUM(I3/I$21)</f>
        <v>#DIV/0!</v>
      </c>
      <c r="K3" s="108" t="e">
        <f t="shared" ref="K3:K12" si="2">SUM(E3*J3)</f>
        <v>#DIV/0!</v>
      </c>
      <c r="L3" s="109"/>
      <c r="M3" s="109"/>
    </row>
    <row r="4" spans="1:13" ht="15" thickBot="1" x14ac:dyDescent="0.35">
      <c r="A4" s="277"/>
      <c r="B4" s="111"/>
      <c r="C4" s="285"/>
      <c r="D4" s="293"/>
      <c r="E4" s="281" t="e">
        <f t="shared" ref="E4:E12" si="3">+C4/D4</f>
        <v>#DIV/0!</v>
      </c>
      <c r="F4" s="287"/>
      <c r="G4" s="288"/>
      <c r="H4" s="284">
        <f t="shared" si="0"/>
        <v>0</v>
      </c>
      <c r="I4" s="113"/>
      <c r="J4" s="130" t="e">
        <f t="shared" si="1"/>
        <v>#DIV/0!</v>
      </c>
      <c r="K4" s="108" t="e">
        <f t="shared" si="2"/>
        <v>#DIV/0!</v>
      </c>
      <c r="L4" s="109"/>
      <c r="M4" s="109"/>
    </row>
    <row r="5" spans="1:13" ht="15" thickBot="1" x14ac:dyDescent="0.35">
      <c r="A5" s="277" t="str">
        <f>'Competitive Pricing Summary'!G5:G7</f>
        <v>PM - Heavy Lube, change engine oil and filters only</v>
      </c>
      <c r="B5" s="111"/>
      <c r="C5" s="285"/>
      <c r="D5" s="293"/>
      <c r="E5" s="281" t="e">
        <f t="shared" si="3"/>
        <v>#DIV/0!</v>
      </c>
      <c r="F5" s="287"/>
      <c r="G5" s="288"/>
      <c r="H5" s="284">
        <f t="shared" si="0"/>
        <v>0</v>
      </c>
      <c r="I5" s="113"/>
      <c r="J5" s="130" t="e">
        <f t="shared" si="1"/>
        <v>#DIV/0!</v>
      </c>
      <c r="K5" s="108" t="e">
        <f t="shared" si="2"/>
        <v>#DIV/0!</v>
      </c>
      <c r="L5" s="109"/>
      <c r="M5" s="109"/>
    </row>
    <row r="6" spans="1:13" ht="15.75" customHeight="1" thickBot="1" x14ac:dyDescent="0.35">
      <c r="A6" s="277" t="str">
        <f>'Competitive Pricing Summary'!$H$5</f>
        <v>ISX Cummins In Frame Overhaul</v>
      </c>
      <c r="B6" s="111"/>
      <c r="C6" s="285"/>
      <c r="D6" s="293"/>
      <c r="E6" s="281" t="e">
        <f t="shared" si="3"/>
        <v>#DIV/0!</v>
      </c>
      <c r="F6" s="287"/>
      <c r="G6" s="288"/>
      <c r="H6" s="284">
        <f t="shared" si="0"/>
        <v>0</v>
      </c>
      <c r="I6" s="113"/>
      <c r="J6" s="130" t="e">
        <f t="shared" si="1"/>
        <v>#DIV/0!</v>
      </c>
      <c r="K6" s="108" t="e">
        <f t="shared" si="2"/>
        <v>#DIV/0!</v>
      </c>
      <c r="L6" s="109"/>
      <c r="M6" s="109"/>
    </row>
    <row r="7" spans="1:13" ht="15" thickBot="1" x14ac:dyDescent="0.35">
      <c r="A7" s="277" t="str">
        <f>'Competitive Pricing Summary'!$I$5</f>
        <v>15.5 Solo Clutch replacement Fuller 10 speed</v>
      </c>
      <c r="B7" s="111"/>
      <c r="C7" s="285"/>
      <c r="D7" s="286"/>
      <c r="E7" s="281" t="e">
        <f t="shared" si="3"/>
        <v>#DIV/0!</v>
      </c>
      <c r="F7" s="287"/>
      <c r="G7" s="288"/>
      <c r="H7" s="284">
        <f t="shared" si="0"/>
        <v>0</v>
      </c>
      <c r="I7" s="113"/>
      <c r="J7" s="130" t="e">
        <f t="shared" si="1"/>
        <v>#DIV/0!</v>
      </c>
      <c r="K7" s="108" t="e">
        <f t="shared" si="2"/>
        <v>#DIV/0!</v>
      </c>
      <c r="L7" s="109"/>
      <c r="M7" s="109"/>
    </row>
    <row r="8" spans="1:13" ht="15" thickBot="1" x14ac:dyDescent="0.35">
      <c r="A8" s="277" t="str">
        <f>'Competitive Pricing Summary'!$J$5</f>
        <v>3 axle alignment</v>
      </c>
      <c r="B8" s="111"/>
      <c r="C8" s="285"/>
      <c r="D8" s="286"/>
      <c r="E8" s="281" t="e">
        <f t="shared" si="3"/>
        <v>#DIV/0!</v>
      </c>
      <c r="F8" s="287"/>
      <c r="G8" s="288"/>
      <c r="H8" s="284">
        <f t="shared" si="0"/>
        <v>0</v>
      </c>
      <c r="I8" s="113"/>
      <c r="J8" s="130" t="e">
        <f t="shared" si="1"/>
        <v>#DIV/0!</v>
      </c>
      <c r="K8" s="108" t="e">
        <f t="shared" si="2"/>
        <v>#DIV/0!</v>
      </c>
      <c r="L8" s="109"/>
      <c r="M8" s="109"/>
    </row>
    <row r="9" spans="1:13" ht="15" thickBot="1" x14ac:dyDescent="0.35">
      <c r="A9" s="278" t="str">
        <f>'Competitive Pricing Summary'!$K$5</f>
        <v>AC Service</v>
      </c>
      <c r="B9" s="114"/>
      <c r="C9" s="285"/>
      <c r="D9" s="286"/>
      <c r="E9" s="281" t="e">
        <f t="shared" si="3"/>
        <v>#DIV/0!</v>
      </c>
      <c r="F9" s="287"/>
      <c r="G9" s="288"/>
      <c r="H9" s="284">
        <f t="shared" si="0"/>
        <v>0</v>
      </c>
      <c r="I9" s="113"/>
      <c r="J9" s="130" t="e">
        <f t="shared" si="1"/>
        <v>#DIV/0!</v>
      </c>
      <c r="K9" s="108" t="e">
        <f t="shared" si="2"/>
        <v>#DIV/0!</v>
      </c>
      <c r="L9" s="109"/>
      <c r="M9" s="109"/>
    </row>
    <row r="10" spans="1:13" ht="15" thickBot="1" x14ac:dyDescent="0.35">
      <c r="A10" s="294" t="s">
        <v>35</v>
      </c>
      <c r="B10" s="295"/>
      <c r="C10" s="279">
        <f>'Rear axle brakes'!L12</f>
        <v>0</v>
      </c>
      <c r="D10" s="280">
        <f>'Rear axle brakes'!D24</f>
        <v>0</v>
      </c>
      <c r="E10" s="281" t="e">
        <f t="shared" si="3"/>
        <v>#DIV/0!</v>
      </c>
      <c r="F10" s="282">
        <f>'Rear axle brakes'!H30</f>
        <v>0</v>
      </c>
      <c r="G10" s="283">
        <f>'Rear axle brakes'!D49</f>
        <v>0</v>
      </c>
      <c r="H10" s="284">
        <f t="shared" si="0"/>
        <v>0</v>
      </c>
      <c r="I10" s="155"/>
      <c r="J10" s="156" t="e">
        <f t="shared" si="1"/>
        <v>#DIV/0!</v>
      </c>
      <c r="K10" s="157" t="e">
        <f t="shared" si="2"/>
        <v>#DIV/0!</v>
      </c>
      <c r="L10" s="109"/>
      <c r="M10" s="109"/>
    </row>
    <row r="11" spans="1:13" ht="15" thickBot="1" x14ac:dyDescent="0.35">
      <c r="A11" s="110"/>
      <c r="B11" s="111"/>
      <c r="C11" s="128"/>
      <c r="D11" s="131"/>
      <c r="E11" s="281" t="e">
        <f t="shared" si="3"/>
        <v>#DIV/0!</v>
      </c>
      <c r="F11" s="129"/>
      <c r="G11" s="112"/>
      <c r="H11" s="126">
        <f t="shared" si="0"/>
        <v>0</v>
      </c>
      <c r="I11" s="113"/>
      <c r="J11" s="130" t="e">
        <f t="shared" si="1"/>
        <v>#DIV/0!</v>
      </c>
      <c r="K11" s="108" t="e">
        <f t="shared" si="2"/>
        <v>#DIV/0!</v>
      </c>
      <c r="L11" s="109"/>
      <c r="M11" s="109"/>
    </row>
    <row r="12" spans="1:13" ht="15" thickBot="1" x14ac:dyDescent="0.35">
      <c r="A12" s="115"/>
      <c r="B12" s="116"/>
      <c r="C12" s="132"/>
      <c r="D12" s="133"/>
      <c r="E12" s="281" t="e">
        <f t="shared" si="3"/>
        <v>#DIV/0!</v>
      </c>
      <c r="F12" s="134"/>
      <c r="G12" s="117"/>
      <c r="H12" s="125">
        <f t="shared" si="0"/>
        <v>0</v>
      </c>
      <c r="I12" s="118"/>
      <c r="J12" s="135" t="e">
        <f t="shared" si="1"/>
        <v>#DIV/0!</v>
      </c>
      <c r="K12" s="119" t="e">
        <f t="shared" si="2"/>
        <v>#DIV/0!</v>
      </c>
      <c r="L12" s="109"/>
      <c r="M12" s="109"/>
    </row>
    <row r="13" spans="1:13" x14ac:dyDescent="0.3">
      <c r="A13" s="109"/>
      <c r="B13" s="109"/>
      <c r="C13" s="136"/>
      <c r="D13" s="120"/>
      <c r="E13" s="136"/>
      <c r="F13" s="136"/>
      <c r="G13" s="109"/>
      <c r="H13" s="136"/>
      <c r="I13" s="105"/>
      <c r="J13" s="137"/>
      <c r="K13" s="121"/>
      <c r="L13" s="109"/>
      <c r="M13" s="109"/>
    </row>
    <row r="14" spans="1:13" x14ac:dyDescent="0.3">
      <c r="A14" s="109"/>
      <c r="B14" s="109"/>
      <c r="C14" s="136"/>
      <c r="D14" s="120"/>
      <c r="E14" s="136"/>
      <c r="F14" s="136"/>
      <c r="G14" s="109"/>
      <c r="H14" s="136"/>
      <c r="I14" s="105"/>
      <c r="J14" s="138"/>
      <c r="K14" s="122"/>
      <c r="L14" s="109"/>
      <c r="M14" s="109"/>
    </row>
    <row r="15" spans="1:13" x14ac:dyDescent="0.3">
      <c r="A15" s="109"/>
      <c r="B15" s="109"/>
      <c r="C15" s="136"/>
      <c r="D15" s="120"/>
      <c r="E15" s="136"/>
      <c r="F15" s="136"/>
      <c r="G15" s="109"/>
      <c r="H15" s="136"/>
      <c r="I15" s="105"/>
      <c r="J15" s="138"/>
      <c r="K15" s="122"/>
      <c r="L15" s="109"/>
      <c r="M15" s="109"/>
    </row>
    <row r="16" spans="1:13" x14ac:dyDescent="0.3">
      <c r="A16" s="399" t="s">
        <v>113</v>
      </c>
      <c r="B16" s="399"/>
      <c r="C16" s="399"/>
      <c r="D16" s="399"/>
      <c r="E16" s="399"/>
      <c r="F16" s="104"/>
      <c r="G16" s="104"/>
      <c r="H16" s="104"/>
      <c r="I16" s="104"/>
      <c r="J16" s="104"/>
      <c r="K16" s="104"/>
      <c r="L16" s="109"/>
      <c r="M16" s="109"/>
    </row>
    <row r="17" spans="1:13" ht="15" thickBot="1" x14ac:dyDescent="0.35">
      <c r="A17" s="66" t="s">
        <v>111</v>
      </c>
      <c r="B17" s="67" t="s">
        <v>114</v>
      </c>
      <c r="C17" s="67" t="s">
        <v>110</v>
      </c>
      <c r="D17" s="400" t="s">
        <v>71</v>
      </c>
      <c r="E17" s="400"/>
      <c r="F17" s="66"/>
      <c r="G17" s="66"/>
      <c r="H17" s="66"/>
      <c r="I17" s="66"/>
      <c r="J17" s="66"/>
      <c r="K17" s="66"/>
      <c r="L17" s="109"/>
      <c r="M17" s="109"/>
    </row>
    <row r="18" spans="1:13" ht="15" thickBot="1" x14ac:dyDescent="0.35">
      <c r="A18" s="298">
        <f>A3</f>
        <v>0</v>
      </c>
      <c r="B18" s="296">
        <f t="shared" ref="B18:B27" si="4">H3</f>
        <v>0</v>
      </c>
      <c r="C18" s="297" t="e">
        <f>'Competitive Pricing Summary'!E21</f>
        <v>#DIV/0!</v>
      </c>
      <c r="D18" s="401" t="e">
        <f>B18-C18</f>
        <v>#DIV/0!</v>
      </c>
      <c r="E18" s="402"/>
      <c r="F18" s="136"/>
      <c r="G18" s="109"/>
      <c r="H18" s="136"/>
      <c r="I18" s="105"/>
      <c r="J18" s="138"/>
      <c r="K18" s="122"/>
      <c r="L18" s="109"/>
      <c r="M18" s="109"/>
    </row>
    <row r="19" spans="1:13" ht="15" thickBot="1" x14ac:dyDescent="0.35">
      <c r="A19" s="298">
        <f t="shared" ref="A19:A27" si="5">A4</f>
        <v>0</v>
      </c>
      <c r="B19" s="296">
        <f t="shared" si="4"/>
        <v>0</v>
      </c>
      <c r="C19" s="297" t="e">
        <f>'Competitive Pricing Summary'!F21</f>
        <v>#DIV/0!</v>
      </c>
      <c r="D19" s="401" t="e">
        <f t="shared" ref="D19:D27" si="6">B19-C19</f>
        <v>#DIV/0!</v>
      </c>
      <c r="E19" s="402"/>
      <c r="F19" s="136"/>
      <c r="G19" s="109"/>
      <c r="H19" s="136"/>
      <c r="I19" s="105"/>
      <c r="J19" s="138"/>
      <c r="K19" s="122"/>
      <c r="L19" s="109"/>
      <c r="M19" s="109"/>
    </row>
    <row r="20" spans="1:13" ht="15" thickBot="1" x14ac:dyDescent="0.35">
      <c r="A20" s="298" t="str">
        <f t="shared" si="5"/>
        <v>PM - Heavy Lube, change engine oil and filters only</v>
      </c>
      <c r="B20" s="296">
        <f t="shared" si="4"/>
        <v>0</v>
      </c>
      <c r="C20" s="297" t="e">
        <f>'Competitive Pricing Summary'!G21</f>
        <v>#DIV/0!</v>
      </c>
      <c r="D20" s="401" t="e">
        <f t="shared" si="6"/>
        <v>#DIV/0!</v>
      </c>
      <c r="E20" s="402"/>
      <c r="F20" s="136"/>
      <c r="G20" s="109"/>
      <c r="H20" s="136"/>
      <c r="I20" s="105"/>
      <c r="J20" s="138"/>
      <c r="K20" s="122"/>
      <c r="L20" s="109"/>
      <c r="M20" s="109"/>
    </row>
    <row r="21" spans="1:13" ht="15" thickBot="1" x14ac:dyDescent="0.35">
      <c r="A21" s="298" t="str">
        <f t="shared" si="5"/>
        <v>ISX Cummins In Frame Overhaul</v>
      </c>
      <c r="B21" s="296">
        <f t="shared" si="4"/>
        <v>0</v>
      </c>
      <c r="C21" s="297" t="e">
        <f>'Competitive Pricing Summary'!H21</f>
        <v>#DIV/0!</v>
      </c>
      <c r="D21" s="401" t="e">
        <f t="shared" si="6"/>
        <v>#DIV/0!</v>
      </c>
      <c r="E21" s="402"/>
      <c r="F21" s="136"/>
      <c r="G21" s="109"/>
      <c r="H21" s="140"/>
      <c r="I21" s="101">
        <f>SUM(I3:I20)</f>
        <v>0</v>
      </c>
      <c r="J21" s="101"/>
      <c r="K21" s="103" t="e">
        <f>SUM(K3:K12)</f>
        <v>#DIV/0!</v>
      </c>
      <c r="L21" s="102" t="s">
        <v>108</v>
      </c>
      <c r="M21" s="102"/>
    </row>
    <row r="22" spans="1:13" ht="15" thickBot="1" x14ac:dyDescent="0.35">
      <c r="A22" s="298" t="str">
        <f t="shared" si="5"/>
        <v>15.5 Solo Clutch replacement Fuller 10 speed</v>
      </c>
      <c r="B22" s="296">
        <f t="shared" si="4"/>
        <v>0</v>
      </c>
      <c r="C22" s="297" t="e">
        <f>'Competitive Pricing Summary'!I21</f>
        <v>#DIV/0!</v>
      </c>
      <c r="D22" s="401" t="e">
        <f t="shared" si="6"/>
        <v>#DIV/0!</v>
      </c>
      <c r="E22" s="402"/>
      <c r="F22" s="136"/>
      <c r="G22" s="109"/>
      <c r="H22" s="136"/>
      <c r="I22" s="109"/>
      <c r="J22" s="109"/>
      <c r="K22" s="109"/>
      <c r="L22" s="109"/>
      <c r="M22" s="109"/>
    </row>
    <row r="23" spans="1:13" ht="15" thickBot="1" x14ac:dyDescent="0.35">
      <c r="A23" s="299" t="s">
        <v>115</v>
      </c>
      <c r="B23" s="296">
        <f t="shared" si="4"/>
        <v>0</v>
      </c>
      <c r="C23" s="297" t="e">
        <f>'Competitive Pricing Summary'!J21</f>
        <v>#DIV/0!</v>
      </c>
      <c r="D23" s="401" t="e">
        <f t="shared" ref="D23" si="7">B23-C23</f>
        <v>#DIV/0!</v>
      </c>
      <c r="E23" s="402"/>
      <c r="F23" s="136"/>
      <c r="G23" s="109"/>
      <c r="H23" s="136"/>
      <c r="I23" s="109"/>
      <c r="J23" s="109"/>
      <c r="K23" s="109"/>
      <c r="L23" s="109"/>
      <c r="M23" s="109"/>
    </row>
    <row r="24" spans="1:13" ht="15" thickBot="1" x14ac:dyDescent="0.35">
      <c r="A24" s="298" t="str">
        <f t="shared" si="5"/>
        <v>AC Service</v>
      </c>
      <c r="B24" s="296">
        <f t="shared" si="4"/>
        <v>0</v>
      </c>
      <c r="C24" s="297" t="e">
        <f>'Competitive Pricing Summary'!K21</f>
        <v>#DIV/0!</v>
      </c>
      <c r="D24" s="401" t="e">
        <f t="shared" si="6"/>
        <v>#DIV/0!</v>
      </c>
      <c r="E24" s="402"/>
      <c r="F24" s="136"/>
      <c r="G24" s="109"/>
      <c r="H24" s="136"/>
      <c r="I24" s="109"/>
      <c r="J24" s="109"/>
      <c r="K24" s="109"/>
      <c r="L24" s="109"/>
      <c r="M24" s="109"/>
    </row>
    <row r="25" spans="1:13" ht="15" thickBot="1" x14ac:dyDescent="0.35">
      <c r="A25" s="298" t="str">
        <f>A10</f>
        <v>Brakes per axle</v>
      </c>
      <c r="B25" s="296">
        <f>H10</f>
        <v>0</v>
      </c>
      <c r="C25" s="297" t="e">
        <f>'Competitive Pricing Summary'!L21</f>
        <v>#DIV/0!</v>
      </c>
      <c r="D25" s="401" t="e">
        <f t="shared" si="6"/>
        <v>#DIV/0!</v>
      </c>
      <c r="E25" s="402"/>
      <c r="F25" s="136"/>
      <c r="G25" s="109"/>
      <c r="H25" s="136"/>
      <c r="I25" s="109"/>
      <c r="J25" s="109"/>
      <c r="K25" s="109"/>
      <c r="L25" s="109"/>
      <c r="M25" s="109"/>
    </row>
    <row r="26" spans="1:13" ht="15" thickBot="1" x14ac:dyDescent="0.35">
      <c r="A26" s="298">
        <f t="shared" si="5"/>
        <v>0</v>
      </c>
      <c r="B26" s="296">
        <f t="shared" si="4"/>
        <v>0</v>
      </c>
      <c r="C26" s="297"/>
      <c r="D26" s="401">
        <f t="shared" si="6"/>
        <v>0</v>
      </c>
      <c r="E26" s="402"/>
      <c r="F26" s="136"/>
      <c r="G26" s="109"/>
      <c r="H26" s="136"/>
      <c r="I26" s="109"/>
      <c r="J26" s="109"/>
      <c r="K26" s="109"/>
      <c r="L26" s="109"/>
      <c r="M26" s="109"/>
    </row>
    <row r="27" spans="1:13" x14ac:dyDescent="0.3">
      <c r="A27" s="298">
        <f t="shared" si="5"/>
        <v>0</v>
      </c>
      <c r="B27" s="296">
        <f t="shared" si="4"/>
        <v>0</v>
      </c>
      <c r="C27" s="300"/>
      <c r="D27" s="401">
        <f t="shared" si="6"/>
        <v>0</v>
      </c>
      <c r="E27" s="402"/>
    </row>
  </sheetData>
  <mergeCells count="13">
    <mergeCell ref="D27:E27"/>
    <mergeCell ref="A16:E16"/>
    <mergeCell ref="D20:E20"/>
    <mergeCell ref="D21:E21"/>
    <mergeCell ref="D22:E22"/>
    <mergeCell ref="D23:E23"/>
    <mergeCell ref="D24:E24"/>
    <mergeCell ref="D25:E25"/>
    <mergeCell ref="A1:K1"/>
    <mergeCell ref="D17:E17"/>
    <mergeCell ref="D18:E18"/>
    <mergeCell ref="D19:E19"/>
    <mergeCell ref="D26:E26"/>
  </mergeCells>
  <conditionalFormatting sqref="E18:E22 E24:E27 D18:D27"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4" workbookViewId="0">
      <selection activeCell="C16" sqref="C16"/>
    </sheetView>
  </sheetViews>
  <sheetFormatPr defaultColWidth="9.109375" defaultRowHeight="14.4" x14ac:dyDescent="0.3"/>
  <cols>
    <col min="1" max="1" width="38.77734375" style="68" bestFit="1" customWidth="1"/>
    <col min="2" max="2" width="17.21875" style="68" bestFit="1" customWidth="1"/>
    <col min="3" max="3" width="41" style="68" customWidth="1"/>
    <col min="4" max="4" width="46.33203125" style="68" bestFit="1" customWidth="1"/>
    <col min="5" max="16384" width="9.109375" style="3"/>
  </cols>
  <sheetData>
    <row r="1" spans="1:6" x14ac:dyDescent="0.3">
      <c r="C1" s="68" t="s">
        <v>118</v>
      </c>
    </row>
    <row r="3" spans="1:6" x14ac:dyDescent="0.3">
      <c r="A3" s="141" t="s">
        <v>91</v>
      </c>
    </row>
    <row r="4" spans="1:6" x14ac:dyDescent="0.3">
      <c r="A4" s="141"/>
      <c r="B4" s="141" t="s">
        <v>116</v>
      </c>
      <c r="C4" s="141" t="s">
        <v>117</v>
      </c>
      <c r="D4" s="141" t="s">
        <v>93</v>
      </c>
    </row>
    <row r="5" spans="1:6" x14ac:dyDescent="0.3">
      <c r="A5" s="141" t="s">
        <v>96</v>
      </c>
      <c r="B5" s="142">
        <f>'RO Survey'!AI27</f>
        <v>0</v>
      </c>
      <c r="C5" s="139" t="e">
        <f>'Competitive Pricing Grid'!K21</f>
        <v>#DIV/0!</v>
      </c>
      <c r="D5" s="143" t="e">
        <f>C5*B5</f>
        <v>#DIV/0!</v>
      </c>
    </row>
    <row r="6" spans="1:6" x14ac:dyDescent="0.3">
      <c r="A6" s="141" t="s">
        <v>97</v>
      </c>
      <c r="B6" s="142" t="str">
        <f>'RO Survey'!AI28</f>
        <v>÷</v>
      </c>
      <c r="C6" s="263">
        <f>'RO Survey'!P3</f>
        <v>0</v>
      </c>
      <c r="D6" s="143" t="e">
        <f>C6*B6</f>
        <v>#VALUE!</v>
      </c>
    </row>
    <row r="7" spans="1:6" x14ac:dyDescent="0.3">
      <c r="A7" s="141" t="s">
        <v>98</v>
      </c>
      <c r="B7" s="142" t="str">
        <f>'RO Survey'!AI29</f>
        <v>÷</v>
      </c>
      <c r="C7" s="139" t="e">
        <f>D7/B7</f>
        <v>#VALUE!</v>
      </c>
      <c r="D7" s="143" t="e">
        <f>D8-D6-D5</f>
        <v>#VALUE!</v>
      </c>
    </row>
    <row r="8" spans="1:6" x14ac:dyDescent="0.3">
      <c r="A8" s="141" t="s">
        <v>17</v>
      </c>
      <c r="B8" s="142">
        <f>SUM(B5:B7)</f>
        <v>0</v>
      </c>
      <c r="C8" s="144"/>
      <c r="D8" s="143">
        <f>'RO Survey'!AC18</f>
        <v>0</v>
      </c>
    </row>
    <row r="10" spans="1:6" x14ac:dyDescent="0.3">
      <c r="A10" s="141" t="s">
        <v>94</v>
      </c>
    </row>
    <row r="11" spans="1:6" x14ac:dyDescent="0.3">
      <c r="A11" s="141"/>
      <c r="B11" s="141" t="s">
        <v>95</v>
      </c>
      <c r="C11" s="141" t="s">
        <v>92</v>
      </c>
      <c r="D11" s="141" t="s">
        <v>93</v>
      </c>
    </row>
    <row r="12" spans="1:6" x14ac:dyDescent="0.3">
      <c r="A12" s="141" t="s">
        <v>99</v>
      </c>
      <c r="B12" s="145"/>
      <c r="C12" s="146"/>
      <c r="D12" s="143">
        <f>C12*B12</f>
        <v>0</v>
      </c>
      <c r="F12" s="55"/>
    </row>
    <row r="13" spans="1:6" x14ac:dyDescent="0.3">
      <c r="A13" s="141" t="s">
        <v>100</v>
      </c>
      <c r="B13" s="145"/>
      <c r="C13" s="146"/>
      <c r="D13" s="143">
        <f>C13*B13</f>
        <v>0</v>
      </c>
    </row>
    <row r="14" spans="1:6" x14ac:dyDescent="0.3">
      <c r="A14" s="141" t="s">
        <v>59</v>
      </c>
      <c r="B14" s="145"/>
      <c r="C14" s="146"/>
      <c r="D14" s="143">
        <f>C14*B14</f>
        <v>0</v>
      </c>
    </row>
    <row r="15" spans="1:6" x14ac:dyDescent="0.3">
      <c r="A15" s="141" t="s">
        <v>101</v>
      </c>
      <c r="B15" s="145"/>
      <c r="C15" s="139" t="e">
        <f>D15/B15</f>
        <v>#VALUE!</v>
      </c>
      <c r="D15" s="143" t="e">
        <f>D17-D12-D13-D14-D16</f>
        <v>#VALUE!</v>
      </c>
    </row>
    <row r="16" spans="1:6" x14ac:dyDescent="0.3">
      <c r="A16" s="141" t="s">
        <v>102</v>
      </c>
      <c r="B16" s="142">
        <v>0.23</v>
      </c>
      <c r="C16" s="146"/>
      <c r="D16" s="143">
        <f>C16*B16</f>
        <v>0</v>
      </c>
    </row>
    <row r="17" spans="1:4" x14ac:dyDescent="0.3">
      <c r="A17" s="141" t="s">
        <v>17</v>
      </c>
      <c r="B17" s="147">
        <f>+SUM(B12:B16)</f>
        <v>0.23</v>
      </c>
      <c r="C17" s="148"/>
      <c r="D17" s="143" t="e">
        <f>C7</f>
        <v>#VALUE!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69F4F6018A2145B2A3B023C3D2D37E" ma:contentTypeVersion="3" ma:contentTypeDescription="Create a new document." ma:contentTypeScope="" ma:versionID="53e50fe604655c01e0dbf4b283041d5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a824ba511cff74e89dc0d62150b94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5A6999-1BF5-4079-80DA-83B3B9314D4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B9475E1-E074-452C-9611-D803565D4C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86B352-9B9E-46CA-B1A3-152E335BB9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RO Survey</vt:lpstr>
      <vt:lpstr>Competitive Pricing Summary</vt:lpstr>
      <vt:lpstr>Rear axle brakes</vt:lpstr>
      <vt:lpstr>Competitive Pricing Grid</vt:lpstr>
      <vt:lpstr>ELR Builder</vt:lpstr>
      <vt:lpstr>Sheet1</vt:lpstr>
      <vt:lpstr>'Competitive Pricing Summary'!Print_Area</vt:lpstr>
    </vt:vector>
  </TitlesOfParts>
  <Company>KEA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Ely</dc:creator>
  <cp:lastModifiedBy>Hourcle, Laurent</cp:lastModifiedBy>
  <cp:lastPrinted>2010-03-15T20:58:28Z</cp:lastPrinted>
  <dcterms:created xsi:type="dcterms:W3CDTF">2010-03-15T16:53:25Z</dcterms:created>
  <dcterms:modified xsi:type="dcterms:W3CDTF">2017-09-26T14:43:48Z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0x010100E769F4F6018A2145B2A3B023C3D2D37E</vt:lpwstr>
  </property>
</Properties>
</file>