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71ddyer\Documents\NADA Dealer Academy\Used Truck Week (4)\"/>
    </mc:Choice>
  </mc:AlternateContent>
  <bookViews>
    <workbookView xWindow="0" yWindow="0" windowWidth="7480" windowHeight="2180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52511"/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<sst xmlns="http://schemas.openxmlformats.org/spreadsheetml/2006/main" count="54" uniqueCount="26">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</sst>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8" fillId="5" borderId="26" xfId="0" applyFont="1" applyFill="1" applyBorder="1" applyAlignment="1" applyProtection="1">
      <alignment horizontal="center" vertical="center"/>
    </xf>
    <xf numFmtId="0" fontId="8" fillId="5" borderId="27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</xf>
    <xf numFmtId="0" fontId="5" fillId="5" borderId="16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Fill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Border="1" applyAlignment="1">
      <alignment horizontal="center" vertical="center" wrapText="1"/>
    </xf>
    <xf numFmtId="0" fontId="0" fillId="11" borderId="0" xfId="0" applyFill="1" applyBorder="1"/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0" xfId="0" applyFill="1" applyBorder="1" applyProtection="1"/>
    <xf numFmtId="0" fontId="0" fillId="11" borderId="0" xfId="0" applyFill="1" applyBorder="1" applyAlignment="1" applyProtection="1">
      <alignment horizontal="center" vertical="center" wrapText="1"/>
    </xf>
    <xf numFmtId="0" fontId="0" fillId="11" borderId="0" xfId="0" applyFill="1" applyProtection="1"/>
    <xf numFmtId="0" fontId="0" fillId="11" borderId="28" xfId="0" applyFill="1" applyBorder="1" applyAlignment="1" applyProtection="1">
      <alignment horizontal="center" vertical="center" wrapText="1"/>
    </xf>
    <xf numFmtId="0" fontId="4" fillId="11" borderId="0" xfId="0" applyFont="1" applyFill="1" applyBorder="1" applyAlignment="1" applyProtection="1">
      <alignment horizontal="right"/>
    </xf>
    <xf numFmtId="0" fontId="16" fillId="8" borderId="43" xfId="0" applyFont="1" applyFill="1" applyBorder="1" applyAlignment="1" applyProtection="1">
      <alignment horizontal="center" vertical="center"/>
    </xf>
    <xf numFmtId="0" fontId="2" fillId="8" borderId="49" xfId="0" applyFont="1" applyFill="1" applyBorder="1" applyAlignment="1" applyProtection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NumberFormat="1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NumberFormat="1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</xf>
    <xf numFmtId="165" fontId="5" fillId="5" borderId="24" xfId="0" applyNumberFormat="1" applyFont="1" applyFill="1" applyBorder="1" applyAlignment="1" applyProtection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Fill="1" applyBorder="1" applyAlignment="1" applyProtection="1">
      <alignment horizontal="center" vertical="center"/>
      <protection locked="0"/>
    </xf>
    <xf numFmtId="0" fontId="19" fillId="11" borderId="0" xfId="0" applyFont="1" applyFill="1" applyBorder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15" fillId="9" borderId="41" xfId="0" applyFont="1" applyFill="1" applyBorder="1" applyAlignment="1" applyProtection="1">
      <alignment horizontal="center" vertical="center"/>
    </xf>
    <xf numFmtId="0" fontId="15" fillId="9" borderId="42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2" fillId="8" borderId="50" xfId="0" applyFont="1" applyFill="1" applyBorder="1" applyAlignment="1" applyProtection="1">
      <alignment horizontal="center" vertical="center"/>
    </xf>
    <xf numFmtId="0" fontId="2" fillId="8" borderId="51" xfId="0" applyFont="1" applyFill="1" applyBorder="1" applyAlignment="1" applyProtection="1">
      <alignment horizontal="center" vertical="center"/>
    </xf>
    <xf numFmtId="0" fontId="2" fillId="8" borderId="52" xfId="0" applyFont="1" applyFill="1" applyBorder="1" applyAlignment="1" applyProtection="1">
      <alignment horizontal="center" vertical="center"/>
    </xf>
    <xf numFmtId="0" fontId="2" fillId="8" borderId="5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1052065</c:v>
                </c:pt>
                <c:pt idx="1">
                  <c:v>1346764</c:v>
                </c:pt>
                <c:pt idx="2">
                  <c:v>0</c:v>
                </c:pt>
                <c:pt idx="3">
                  <c:v>302808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15907384"/>
        <c:axId val="615908168"/>
        <c:axId val="0"/>
      </c:bar3DChart>
      <c:catAx>
        <c:axId val="61590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15908168"/>
        <c:crosses val="autoZero"/>
        <c:auto val="1"/>
        <c:lblAlgn val="ctr"/>
        <c:lblOffset val="100"/>
        <c:noMultiLvlLbl val="0"/>
      </c:catAx>
      <c:valAx>
        <c:axId val="61590816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5907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1052065</c:v>
                </c:pt>
                <c:pt idx="1">
                  <c:v>1346764</c:v>
                </c:pt>
                <c:pt idx="2">
                  <c:v>302808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15910912"/>
        <c:axId val="615910520"/>
        <c:axId val="0"/>
      </c:bar3DChart>
      <c:catAx>
        <c:axId val="6159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15910520"/>
        <c:crosses val="autoZero"/>
        <c:auto val="0"/>
        <c:lblAlgn val="ctr"/>
        <c:lblOffset val="100"/>
        <c:noMultiLvlLbl val="0"/>
      </c:catAx>
      <c:valAx>
        <c:axId val="61591052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5910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/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/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/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/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/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/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/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/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/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/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/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/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/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/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/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"/>
  <sheetViews>
    <sheetView tabSelected="1" zoomScale="80" zoomScaleNormal="80" workbookViewId="0">
      <selection activeCell="I7" sqref="I7"/>
    </sheetView>
  </sheetViews>
  <sheetFormatPr defaultRowHeight="12.5" x14ac:dyDescent="0.25"/>
  <cols>
    <col min="1" max="1" width="4.6328125" customWidth="1"/>
    <col min="2" max="2" width="11.36328125" bestFit="1" customWidth="1"/>
    <col min="3" max="3" width="6.08984375" customWidth="1"/>
    <col min="4" max="5" width="18.08984375" customWidth="1"/>
    <col min="6" max="6" width="17.90625" customWidth="1"/>
    <col min="7" max="7" width="17.54296875" customWidth="1"/>
    <col min="8" max="9" width="18.453125" customWidth="1"/>
    <col min="10" max="10" width="15.453125" customWidth="1"/>
  </cols>
  <sheetData>
    <row r="1" spans="1:11" ht="20.25" customHeight="1" thickBot="1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39.9" customHeight="1" x14ac:dyDescent="0.25">
      <c r="A2" s="58"/>
      <c r="B2" s="60"/>
      <c r="C2" s="60"/>
      <c r="D2" s="131" t="s">
        <v>3</v>
      </c>
      <c r="E2" s="132"/>
      <c r="F2" s="132"/>
      <c r="G2" s="132"/>
      <c r="H2" s="132"/>
      <c r="I2" s="133"/>
      <c r="J2" s="58"/>
      <c r="K2" s="58"/>
    </row>
    <row r="3" spans="1:11" ht="39.9" customHeight="1" thickBot="1" x14ac:dyDescent="0.3">
      <c r="A3" s="58"/>
      <c r="B3" s="58"/>
      <c r="C3" s="58"/>
      <c r="D3" s="134" t="s">
        <v>0</v>
      </c>
      <c r="E3" s="135"/>
      <c r="F3" s="135"/>
      <c r="G3" s="135"/>
      <c r="H3" s="135"/>
      <c r="I3" s="136"/>
      <c r="J3" s="58"/>
      <c r="K3" s="58"/>
    </row>
    <row r="4" spans="1:11" ht="39.9" customHeight="1" thickTop="1" thickBot="1" x14ac:dyDescent="0.3">
      <c r="A4" s="58"/>
      <c r="B4" s="58"/>
      <c r="C4" s="58"/>
      <c r="D4" s="52" t="s">
        <v>4</v>
      </c>
      <c r="E4" s="53" t="s">
        <v>5</v>
      </c>
      <c r="F4" s="54" t="s">
        <v>6</v>
      </c>
      <c r="G4" s="53" t="s">
        <v>7</v>
      </c>
      <c r="H4" s="55" t="s">
        <v>21</v>
      </c>
      <c r="I4" s="56" t="s">
        <v>24</v>
      </c>
      <c r="J4" s="57" t="s">
        <v>8</v>
      </c>
      <c r="K4" s="58"/>
    </row>
    <row r="5" spans="1:11" ht="39.9" customHeight="1" thickTop="1" x14ac:dyDescent="0.25">
      <c r="A5" s="58"/>
      <c r="B5" s="129" t="s">
        <v>1</v>
      </c>
      <c r="C5" s="130"/>
      <c r="D5" s="9">
        <v>17</v>
      </c>
      <c r="E5" s="7">
        <v>14</v>
      </c>
      <c r="F5" s="6">
        <v>8</v>
      </c>
      <c r="G5" s="5">
        <v>0</v>
      </c>
      <c r="H5" s="44">
        <v>0</v>
      </c>
      <c r="I5" s="50">
        <v>6</v>
      </c>
      <c r="J5" s="67">
        <f>SUM(D5:I5)</f>
        <v>45</v>
      </c>
      <c r="K5" s="58"/>
    </row>
    <row r="6" spans="1:11" ht="39.9" customHeight="1" thickBot="1" x14ac:dyDescent="0.3">
      <c r="A6" s="58"/>
      <c r="B6" s="127" t="s">
        <v>2</v>
      </c>
      <c r="C6" s="128"/>
      <c r="D6" s="107">
        <v>1052065</v>
      </c>
      <c r="E6" s="108">
        <v>1062603</v>
      </c>
      <c r="F6" s="109">
        <v>284161</v>
      </c>
      <c r="G6" s="110">
        <v>0</v>
      </c>
      <c r="H6" s="111">
        <v>0</v>
      </c>
      <c r="I6" s="112">
        <v>302808</v>
      </c>
      <c r="J6" s="113">
        <f>SUM(D6:I6)</f>
        <v>2701637</v>
      </c>
      <c r="K6" s="58"/>
    </row>
    <row r="7" spans="1:11" ht="94.5" customHeight="1" x14ac:dyDescent="0.25">
      <c r="A7" s="58"/>
      <c r="B7" s="60"/>
      <c r="C7" s="60"/>
      <c r="D7" s="51"/>
      <c r="E7" s="8"/>
      <c r="F7" s="3"/>
      <c r="G7" s="4"/>
      <c r="H7" s="1"/>
      <c r="I7" s="45"/>
      <c r="J7" s="59"/>
      <c r="K7" s="58"/>
    </row>
    <row r="8" spans="1:11" ht="39.75" customHeight="1" thickBot="1" x14ac:dyDescent="0.3">
      <c r="A8" s="58"/>
      <c r="B8" s="58"/>
      <c r="C8" s="58"/>
      <c r="D8" s="61">
        <f>D5</f>
        <v>17</v>
      </c>
      <c r="E8" s="61">
        <f>SUM(E5:F5)</f>
        <v>22</v>
      </c>
      <c r="F8" s="123" t="s">
        <v>9</v>
      </c>
      <c r="G8" s="124"/>
      <c r="H8" s="64">
        <f>SUM(G5:H5)</f>
        <v>0</v>
      </c>
      <c r="I8" s="65">
        <f>I5</f>
        <v>6</v>
      </c>
      <c r="J8" s="58"/>
      <c r="K8" s="58"/>
    </row>
    <row r="9" spans="1:11" ht="39.9" customHeight="1" thickBot="1" x14ac:dyDescent="0.3">
      <c r="A9" s="58"/>
      <c r="B9" s="58"/>
      <c r="C9" s="58"/>
      <c r="D9" s="62">
        <f>D6</f>
        <v>1052065</v>
      </c>
      <c r="E9" s="63">
        <f>SUM(E6:F6)</f>
        <v>1346764</v>
      </c>
      <c r="F9" s="125" t="s">
        <v>2</v>
      </c>
      <c r="G9" s="126"/>
      <c r="H9" s="66">
        <f>SUM(G6:H6)</f>
        <v>0</v>
      </c>
      <c r="I9" s="62">
        <f>I6</f>
        <v>302808</v>
      </c>
      <c r="J9" s="114">
        <f>H9+I9</f>
        <v>302808</v>
      </c>
      <c r="K9" s="58"/>
    </row>
    <row r="10" spans="1:11" ht="13" thickTop="1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5" spans="1:11" x14ac:dyDescent="0.25">
      <c r="C15" s="41"/>
      <c r="D15" s="41" t="s">
        <v>18</v>
      </c>
      <c r="E15" s="41" t="s">
        <v>19</v>
      </c>
      <c r="F15" s="41" t="s">
        <v>20</v>
      </c>
    </row>
    <row r="16" spans="1:11" x14ac:dyDescent="0.25">
      <c r="C16" s="41" t="s">
        <v>16</v>
      </c>
      <c r="D16" s="42">
        <f>D9</f>
        <v>1052065</v>
      </c>
      <c r="E16" s="42">
        <f>E9</f>
        <v>1346764</v>
      </c>
      <c r="F16" s="42">
        <f>H9</f>
        <v>0</v>
      </c>
    </row>
    <row r="17" spans="3:6" x14ac:dyDescent="0.25">
      <c r="C17" s="41" t="s">
        <v>17</v>
      </c>
      <c r="D17" s="41">
        <f>D8</f>
        <v>17</v>
      </c>
      <c r="E17" s="41">
        <f>E8</f>
        <v>22</v>
      </c>
      <c r="F17" s="41">
        <f>H8</f>
        <v>0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W43"/>
  <sheetViews>
    <sheetView zoomScaleNormal="100" workbookViewId="0">
      <selection activeCell="N12" sqref="N12"/>
    </sheetView>
  </sheetViews>
  <sheetFormatPr defaultRowHeight="12.5" x14ac:dyDescent="0.25"/>
  <sheetData>
    <row r="1" spans="1:23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ht="3.65" customHeight="1" x14ac:dyDescent="0.35">
      <c r="A30" s="43"/>
      <c r="B30" s="43"/>
      <c r="C30" s="43"/>
      <c r="D30" s="43"/>
      <c r="E30" s="47" t="s">
        <v>18</v>
      </c>
      <c r="F30" s="47" t="s">
        <v>19</v>
      </c>
      <c r="G30" s="47" t="s">
        <v>20</v>
      </c>
      <c r="H30" s="47" t="s">
        <v>22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ht="5.4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3"/>
  <sheetViews>
    <sheetView zoomScaleNormal="100" workbookViewId="0">
      <selection activeCell="H27" sqref="H27"/>
    </sheetView>
  </sheetViews>
  <sheetFormatPr defaultRowHeight="12.5" x14ac:dyDescent="0.25"/>
  <sheetData>
    <row r="1" spans="1:23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ht="3.65" customHeight="1" x14ac:dyDescent="0.35">
      <c r="A30" s="43"/>
      <c r="B30" s="43"/>
      <c r="C30" s="43"/>
      <c r="D30" s="43"/>
      <c r="E30" s="47" t="s">
        <v>18</v>
      </c>
      <c r="F30" s="47" t="s">
        <v>19</v>
      </c>
      <c r="G30" s="47" t="s">
        <v>20</v>
      </c>
      <c r="H30" s="47" t="s">
        <v>22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ht="5.4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3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3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</row>
    <row r="38" spans="1:23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</row>
    <row r="39" spans="1:23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</row>
    <row r="40" spans="1:23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</row>
    <row r="41" spans="1:23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</row>
    <row r="42" spans="1:23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</row>
    <row r="43" spans="1:23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</sheetPr>
  <dimension ref="A1:I15"/>
  <sheetViews>
    <sheetView zoomScale="80" zoomScaleNormal="80" workbookViewId="0">
      <selection activeCell="D36" sqref="D36"/>
    </sheetView>
  </sheetViews>
  <sheetFormatPr defaultRowHeight="12.5" x14ac:dyDescent="0.25"/>
  <cols>
    <col min="1" max="1" width="4.6328125" customWidth="1"/>
    <col min="2" max="3" width="18.08984375" customWidth="1"/>
    <col min="4" max="4" width="17.90625" customWidth="1"/>
    <col min="5" max="5" width="15.453125" customWidth="1"/>
    <col min="6" max="7" width="16.36328125" customWidth="1"/>
    <col min="8" max="8" width="18.6328125" customWidth="1"/>
    <col min="9" max="9" width="4" customWidth="1"/>
  </cols>
  <sheetData>
    <row r="1" spans="1:9" ht="20.25" customHeight="1" thickBot="1" x14ac:dyDescent="0.3">
      <c r="A1" s="71"/>
      <c r="B1" s="71"/>
      <c r="C1" s="71"/>
      <c r="D1" s="71"/>
      <c r="E1" s="71"/>
      <c r="F1" s="71"/>
      <c r="G1" s="71"/>
      <c r="H1" s="71"/>
      <c r="I1" s="71"/>
    </row>
    <row r="2" spans="1:9" ht="20.399999999999999" customHeight="1" thickBot="1" x14ac:dyDescent="0.3">
      <c r="A2" s="71"/>
      <c r="B2" s="147" t="s">
        <v>3</v>
      </c>
      <c r="C2" s="148"/>
      <c r="D2" s="148"/>
      <c r="E2" s="148"/>
      <c r="F2" s="148"/>
      <c r="G2" s="148"/>
      <c r="H2" s="69"/>
      <c r="I2" s="71"/>
    </row>
    <row r="3" spans="1:9" ht="39.65" hidden="1" customHeight="1" thickBot="1" x14ac:dyDescent="0.3">
      <c r="A3" s="71"/>
      <c r="B3" s="149" t="s">
        <v>0</v>
      </c>
      <c r="C3" s="149"/>
      <c r="D3" s="149"/>
      <c r="E3" s="149"/>
      <c r="F3" s="149"/>
      <c r="G3" s="149"/>
      <c r="H3" s="70"/>
      <c r="I3" s="71"/>
    </row>
    <row r="4" spans="1:9" ht="39.65" hidden="1" customHeight="1" thickBot="1" x14ac:dyDescent="0.3">
      <c r="A4" s="71"/>
      <c r="B4" s="68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6" t="s">
        <v>24</v>
      </c>
      <c r="H4" s="13" t="s">
        <v>8</v>
      </c>
      <c r="I4" s="71"/>
    </row>
    <row r="5" spans="1:9" ht="39.65" hidden="1" customHeight="1" x14ac:dyDescent="0.25">
      <c r="A5" s="71"/>
      <c r="B5" s="14">
        <f>'Stock Analysis'!D5</f>
        <v>17</v>
      </c>
      <c r="C5" s="14">
        <f>'Stock Analysis'!E5</f>
        <v>14</v>
      </c>
      <c r="D5" s="14">
        <f>'Stock Analysis'!F5</f>
        <v>8</v>
      </c>
      <c r="E5" s="14">
        <f>'Stock Analysis'!G5</f>
        <v>0</v>
      </c>
      <c r="F5" s="14">
        <f>'Stock Analysis'!H5</f>
        <v>0</v>
      </c>
      <c r="G5" s="14">
        <f>'Stock Analysis'!I5</f>
        <v>6</v>
      </c>
      <c r="H5" s="15">
        <f>SUM(B5:F5)</f>
        <v>39</v>
      </c>
      <c r="I5" s="71"/>
    </row>
    <row r="6" spans="1:9" ht="39.9" hidden="1" customHeight="1" thickBot="1" x14ac:dyDescent="0.3">
      <c r="A6" s="71"/>
      <c r="B6" s="16">
        <f>'Stock Analysis'!D6</f>
        <v>1052065</v>
      </c>
      <c r="C6" s="17">
        <f>'Stock Analysis'!E6</f>
        <v>1062603</v>
      </c>
      <c r="D6" s="18">
        <f>'Stock Analysis'!F6</f>
        <v>284161</v>
      </c>
      <c r="E6" s="19">
        <f>'Stock Analysis'!G6</f>
        <v>0</v>
      </c>
      <c r="F6" s="20">
        <f>'Stock Analysis'!H6</f>
        <v>0</v>
      </c>
      <c r="G6" s="20">
        <f>'Stock Analysis'!I6</f>
        <v>302808</v>
      </c>
      <c r="H6" s="21">
        <f>SUM(B6:G6)</f>
        <v>2701637</v>
      </c>
      <c r="I6" s="71"/>
    </row>
    <row r="7" spans="1:9" ht="94.5" customHeight="1" x14ac:dyDescent="0.25">
      <c r="A7" s="71"/>
      <c r="B7" s="74"/>
      <c r="C7" s="22"/>
      <c r="D7" s="23"/>
      <c r="E7" s="24"/>
      <c r="F7" s="25"/>
      <c r="G7" s="45"/>
      <c r="H7" s="116"/>
      <c r="I7" s="71"/>
    </row>
    <row r="8" spans="1:9" ht="30" customHeight="1" thickBot="1" x14ac:dyDescent="0.45">
      <c r="A8" s="71"/>
      <c r="B8" s="82">
        <f>B5</f>
        <v>17</v>
      </c>
      <c r="C8" s="82">
        <f>SUM(C5:D5)</f>
        <v>22</v>
      </c>
      <c r="D8" s="143" t="s">
        <v>9</v>
      </c>
      <c r="E8" s="144"/>
      <c r="F8" s="94">
        <f>SUM(E5:F5)</f>
        <v>0</v>
      </c>
      <c r="G8" s="49">
        <f>G5</f>
        <v>6</v>
      </c>
      <c r="H8" s="117">
        <f>SUM(B8+C8+F8+G8)</f>
        <v>45</v>
      </c>
      <c r="I8" s="71"/>
    </row>
    <row r="9" spans="1:9" ht="28.5" customHeight="1" thickBot="1" x14ac:dyDescent="0.45">
      <c r="A9" s="71"/>
      <c r="B9" s="83">
        <f>B6</f>
        <v>1052065</v>
      </c>
      <c r="C9" s="84">
        <f>SUM(C6:D6)</f>
        <v>1346764</v>
      </c>
      <c r="D9" s="145" t="s">
        <v>2</v>
      </c>
      <c r="E9" s="146"/>
      <c r="F9" s="95">
        <f>SUM(E6:F6)</f>
        <v>0</v>
      </c>
      <c r="G9" s="48">
        <f>G6</f>
        <v>302808</v>
      </c>
      <c r="H9" s="118">
        <f>SUM(B9+C9+F9+G9)</f>
        <v>2701637</v>
      </c>
      <c r="I9" s="71"/>
    </row>
    <row r="10" spans="1:9" ht="18.5" thickTop="1" thickBot="1" x14ac:dyDescent="0.4">
      <c r="A10" s="71"/>
      <c r="B10" s="85"/>
      <c r="C10" s="86"/>
      <c r="D10" s="73"/>
      <c r="E10" s="72"/>
      <c r="F10" s="96"/>
      <c r="G10" s="96"/>
      <c r="H10" s="71"/>
      <c r="I10" s="71"/>
    </row>
    <row r="11" spans="1:9" ht="28.25" customHeight="1" thickTop="1" thickBot="1" x14ac:dyDescent="0.45">
      <c r="A11" s="71"/>
      <c r="B11" s="87">
        <f>IF(ISERROR(B8/H8),"0",(B8/H8))</f>
        <v>0.37777777777777777</v>
      </c>
      <c r="C11" s="88">
        <f>IF(ISERROR(C8/H8),"0",C8/H8)</f>
        <v>0.48888888888888887</v>
      </c>
      <c r="D11" s="137" t="s">
        <v>13</v>
      </c>
      <c r="E11" s="138"/>
      <c r="F11" s="97">
        <f>IF(ISERROR(F8/H8),"0",(F8/H8))</f>
        <v>0</v>
      </c>
      <c r="G11" s="97">
        <f>IF(ISERROR(G8/H8),"0",(G8/H8))</f>
        <v>0.13333333333333333</v>
      </c>
      <c r="H11" s="71"/>
      <c r="I11" s="71"/>
    </row>
    <row r="12" spans="1:9" ht="23.4" customHeight="1" thickBot="1" x14ac:dyDescent="0.45">
      <c r="A12" s="71"/>
      <c r="B12" s="89">
        <f>IF(ISERROR(B6/H9),"0",(B6/H9))</f>
        <v>0.3894176012543506</v>
      </c>
      <c r="C12" s="90">
        <f>IF(ISERROR(C9/H9),"0",C9/H9)</f>
        <v>0.49849924323660061</v>
      </c>
      <c r="D12" s="139" t="s">
        <v>14</v>
      </c>
      <c r="E12" s="140"/>
      <c r="F12" s="98">
        <f>IF(ISERROR(F9/H9),"0",(F9/H9))</f>
        <v>0</v>
      </c>
      <c r="G12" s="98">
        <f>IF(ISERROR(G9/H9),"0",(G9/H9))</f>
        <v>0.11208315550904878</v>
      </c>
      <c r="H12" s="71"/>
      <c r="I12" s="71"/>
    </row>
    <row r="13" spans="1:9" ht="22.5" customHeight="1" thickTop="1" thickBot="1" x14ac:dyDescent="0.4">
      <c r="A13" s="71"/>
      <c r="B13" s="91"/>
      <c r="C13" s="92"/>
      <c r="D13" s="73"/>
      <c r="E13" s="72"/>
      <c r="F13" s="99" t="s">
        <v>25</v>
      </c>
      <c r="G13" s="100"/>
      <c r="H13" s="71"/>
      <c r="I13" s="71"/>
    </row>
    <row r="14" spans="1:9" ht="28.5" customHeight="1" thickTop="1" thickBot="1" x14ac:dyDescent="0.45">
      <c r="A14" s="71"/>
      <c r="B14" s="93">
        <f>IF(ISERROR(B9/B8),"0",B9/B8)</f>
        <v>61886.176470588238</v>
      </c>
      <c r="C14" s="93">
        <f>IF(ISERROR(C9/C8),"0",C9/C8)</f>
        <v>61216.545454545456</v>
      </c>
      <c r="D14" s="141" t="s">
        <v>12</v>
      </c>
      <c r="E14" s="142"/>
      <c r="F14" s="101" t="str">
        <f>IF(ISERROR(F9/F8),"0",F9/F8)</f>
        <v>0</v>
      </c>
      <c r="G14" s="95">
        <f>IF(ISERROR(G9/G8),"0",G9/G8)</f>
        <v>50468</v>
      </c>
      <c r="H14" s="71"/>
      <c r="I14" s="71"/>
    </row>
    <row r="15" spans="1:9" ht="26.4" customHeight="1" thickTop="1" x14ac:dyDescent="0.25">
      <c r="A15" s="71"/>
      <c r="B15" s="71"/>
      <c r="C15" s="71"/>
      <c r="D15" s="71"/>
      <c r="E15" s="71"/>
      <c r="F15" s="71"/>
      <c r="G15" s="71"/>
      <c r="H15" s="71"/>
      <c r="I15" s="71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K14"/>
  <sheetViews>
    <sheetView zoomScale="80" zoomScaleNormal="80" workbookViewId="0">
      <selection activeCell="E9" sqref="E9"/>
    </sheetView>
  </sheetViews>
  <sheetFormatPr defaultRowHeight="12.5" x14ac:dyDescent="0.25"/>
  <cols>
    <col min="1" max="1" width="4.6328125" customWidth="1"/>
    <col min="3" max="3" width="6.36328125" customWidth="1"/>
    <col min="4" max="4" width="15.453125" customWidth="1"/>
    <col min="5" max="5" width="18.08984375" customWidth="1"/>
    <col min="6" max="6" width="17.90625" customWidth="1"/>
    <col min="7" max="7" width="15.453125" customWidth="1"/>
    <col min="8" max="9" width="16.36328125" customWidth="1"/>
    <col min="10" max="10" width="15.453125" customWidth="1"/>
    <col min="11" max="11" width="5.90625" style="2" customWidth="1"/>
  </cols>
  <sheetData>
    <row r="1" spans="1:11" ht="24" customHeight="1" thickBot="1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39.9" customHeight="1" thickBot="1" x14ac:dyDescent="0.3">
      <c r="A2" s="58"/>
      <c r="B2" s="75"/>
      <c r="C2" s="75"/>
      <c r="D2" s="150" t="s">
        <v>15</v>
      </c>
      <c r="E2" s="151"/>
      <c r="F2" s="151"/>
      <c r="G2" s="151"/>
      <c r="H2" s="151"/>
      <c r="I2" s="151"/>
      <c r="J2" s="80"/>
      <c r="K2" s="58"/>
    </row>
    <row r="3" spans="1:11" ht="26.25" customHeight="1" thickBot="1" x14ac:dyDescent="0.3">
      <c r="A3" s="58"/>
      <c r="B3" s="160"/>
      <c r="C3" s="161"/>
      <c r="D3" s="152" t="s">
        <v>0</v>
      </c>
      <c r="E3" s="153"/>
      <c r="F3" s="153"/>
      <c r="G3" s="153"/>
      <c r="H3" s="153"/>
      <c r="I3" s="153"/>
      <c r="J3" s="81"/>
      <c r="K3" s="58"/>
    </row>
    <row r="4" spans="1:11" ht="29.25" customHeight="1" x14ac:dyDescent="0.25">
      <c r="A4" s="58"/>
      <c r="B4" s="162"/>
      <c r="C4" s="16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6" t="s">
        <v>24</v>
      </c>
      <c r="J4" s="30" t="s">
        <v>8</v>
      </c>
      <c r="K4" s="58"/>
    </row>
    <row r="5" spans="1:11" ht="29.15" customHeight="1" thickBot="1" x14ac:dyDescent="0.3">
      <c r="A5" s="58"/>
      <c r="B5" s="158" t="s">
        <v>2</v>
      </c>
      <c r="C5" s="159"/>
      <c r="D5" s="31">
        <f>'Stock Analysis'!D6</f>
        <v>1052065</v>
      </c>
      <c r="E5" s="32">
        <f>'Stock Analysis'!E6</f>
        <v>1062603</v>
      </c>
      <c r="F5" s="33">
        <f>'Stock Analysis'!F6</f>
        <v>284161</v>
      </c>
      <c r="G5" s="34">
        <f>'Stock Analysis'!G6</f>
        <v>0</v>
      </c>
      <c r="H5" s="35">
        <f>'Stock Analysis'!H6</f>
        <v>0</v>
      </c>
      <c r="I5" s="20">
        <f>'Stock Analysis'!I6</f>
        <v>302808</v>
      </c>
      <c r="J5" s="36">
        <f>'Stock Analysis'!J6</f>
        <v>2701637</v>
      </c>
      <c r="K5" s="58"/>
    </row>
    <row r="6" spans="1:11" ht="94.5" customHeight="1" thickBot="1" x14ac:dyDescent="0.3">
      <c r="A6" s="58"/>
      <c r="B6" s="75"/>
      <c r="C6" s="75"/>
      <c r="D6" s="78"/>
      <c r="E6" s="37"/>
      <c r="F6" s="38"/>
      <c r="G6" s="39"/>
      <c r="H6" s="40"/>
      <c r="I6" s="45"/>
      <c r="J6" s="76"/>
      <c r="K6" s="58"/>
    </row>
    <row r="7" spans="1:11" ht="27" customHeight="1" thickBot="1" x14ac:dyDescent="0.45">
      <c r="A7" s="58"/>
      <c r="B7" s="77"/>
      <c r="C7" s="77"/>
      <c r="D7" s="79"/>
      <c r="E7" s="102">
        <f>SUM(E5:F5)</f>
        <v>1346764</v>
      </c>
      <c r="F7" s="156" t="s">
        <v>2</v>
      </c>
      <c r="G7" s="157"/>
      <c r="H7" s="103">
        <f>SUM(G5:H5)</f>
        <v>0</v>
      </c>
      <c r="I7" s="48">
        <f>I5</f>
        <v>302808</v>
      </c>
      <c r="J7" s="77"/>
      <c r="K7" s="58"/>
    </row>
    <row r="8" spans="1:11" ht="13.5" thickTop="1" thickBot="1" x14ac:dyDescent="0.3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ht="33" customHeight="1" thickTop="1" thickBot="1" x14ac:dyDescent="0.3">
      <c r="A9" s="58"/>
      <c r="B9" s="58"/>
      <c r="C9" s="58"/>
      <c r="D9" s="58"/>
      <c r="E9" s="104">
        <v>0.1</v>
      </c>
      <c r="F9" s="123" t="s">
        <v>11</v>
      </c>
      <c r="G9" s="164"/>
      <c r="H9" s="115">
        <v>0.15</v>
      </c>
      <c r="I9" s="115">
        <v>0.25</v>
      </c>
      <c r="J9" s="58"/>
      <c r="K9" s="58"/>
    </row>
    <row r="10" spans="1:11" ht="33" customHeight="1" thickBot="1" x14ac:dyDescent="0.3">
      <c r="A10" s="58"/>
      <c r="B10" s="58"/>
      <c r="C10" s="58"/>
      <c r="D10" s="58"/>
      <c r="E10" s="105">
        <f>E7*E9</f>
        <v>134676.4</v>
      </c>
      <c r="F10" s="154" t="s">
        <v>10</v>
      </c>
      <c r="G10" s="155"/>
      <c r="H10" s="106">
        <f>H7*H9</f>
        <v>0</v>
      </c>
      <c r="I10" s="106">
        <f>I7*I9</f>
        <v>75702</v>
      </c>
      <c r="J10" s="58"/>
      <c r="K10" s="58"/>
    </row>
    <row r="11" spans="1:11" ht="13" thickTop="1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</row>
    <row r="12" spans="1:11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1" ht="42.65" customHeight="1" x14ac:dyDescent="0.25">
      <c r="A13" s="119"/>
      <c r="B13" s="119"/>
      <c r="C13" s="119"/>
      <c r="D13" s="119"/>
      <c r="E13" s="122">
        <f>IF(ISERROR(I13/J5),"0",I13/J5)</f>
        <v>7.7870713200922259E-2</v>
      </c>
      <c r="F13" s="119"/>
      <c r="G13" s="119"/>
      <c r="H13" s="119"/>
      <c r="I13" s="121">
        <f>E10+H10+I10</f>
        <v>210378.4</v>
      </c>
      <c r="J13" s="120"/>
      <c r="K13" s="119"/>
    </row>
    <row r="14" spans="1:11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ddyer@premiertruck.com</cp:lastModifiedBy>
  <cp:lastPrinted>2008-05-15T17:16:52Z</cp:lastPrinted>
  <dcterms:created xsi:type="dcterms:W3CDTF">2008-04-22T17:08:07Z</dcterms:created>
  <dcterms:modified xsi:type="dcterms:W3CDTF">2017-07-26T12:14:09Z</dcterms:modified>
</cp:coreProperties>
</file>