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tch\Downloads\"/>
    </mc:Choice>
  </mc:AlternateContent>
  <bookViews>
    <workbookView xWindow="0" yWindow="0" windowWidth="22500" windowHeight="12308" xr2:uid="{00000000-000D-0000-FFFF-FFFF00000000}"/>
  </bookViews>
  <sheets>
    <sheet name="Title" sheetId="1" r:id="rId1"/>
    <sheet name="Tech Pay" sheetId="2" r:id="rId2"/>
    <sheet name="Summary Report" sheetId="3" r:id="rId3"/>
    <sheet name="RO Report 1-50" sheetId="4" r:id="rId4"/>
    <sheet name="RO Report 51-100" sheetId="5" r:id="rId5"/>
    <sheet name="Input Sheet" sheetId="6" r:id="rId6"/>
  </sheets>
  <definedNames>
    <definedName name="TechNumber">'Tech Pay'!$B$2:$C$93</definedName>
  </definedNames>
  <calcPr calcId="171027"/>
</workbook>
</file>

<file path=xl/calcChain.xml><?xml version="1.0" encoding="utf-8"?>
<calcChain xmlns="http://schemas.openxmlformats.org/spreadsheetml/2006/main">
  <c r="W160" i="6" l="1"/>
  <c r="R160" i="6"/>
  <c r="Q160" i="6"/>
  <c r="M160" i="6"/>
  <c r="L160" i="6"/>
  <c r="K160" i="6"/>
  <c r="H160" i="6"/>
  <c r="G160" i="6"/>
  <c r="T159" i="6"/>
  <c r="U159" i="6" s="1"/>
  <c r="O159" i="6"/>
  <c r="P159" i="6" s="1"/>
  <c r="J159" i="6"/>
  <c r="K159" i="6" s="1"/>
  <c r="T158" i="6"/>
  <c r="U158" i="6" s="1"/>
  <c r="V158" i="6" s="1"/>
  <c r="P158" i="6"/>
  <c r="O158" i="6"/>
  <c r="J158" i="6"/>
  <c r="K158" i="6" s="1"/>
  <c r="V157" i="6"/>
  <c r="U157" i="6"/>
  <c r="T157" i="6"/>
  <c r="O157" i="6"/>
  <c r="P157" i="6" s="1"/>
  <c r="K157" i="6"/>
  <c r="J157" i="6"/>
  <c r="U156" i="6"/>
  <c r="V156" i="6" s="1"/>
  <c r="T156" i="6"/>
  <c r="O156" i="6"/>
  <c r="P156" i="6" s="1"/>
  <c r="K156" i="6"/>
  <c r="J156" i="6"/>
  <c r="T155" i="6"/>
  <c r="U155" i="6" s="1"/>
  <c r="P155" i="6"/>
  <c r="O155" i="6"/>
  <c r="J155" i="6"/>
  <c r="K155" i="6" s="1"/>
  <c r="T154" i="6"/>
  <c r="U154" i="6" s="1"/>
  <c r="P154" i="6"/>
  <c r="O154" i="6"/>
  <c r="J154" i="6"/>
  <c r="K154" i="6" s="1"/>
  <c r="U153" i="6"/>
  <c r="T153" i="6"/>
  <c r="O153" i="6"/>
  <c r="P153" i="6" s="1"/>
  <c r="V153" i="6" s="1"/>
  <c r="K153" i="6"/>
  <c r="J153" i="6"/>
  <c r="U152" i="6"/>
  <c r="T152" i="6"/>
  <c r="O152" i="6"/>
  <c r="P152" i="6" s="1"/>
  <c r="K152" i="6"/>
  <c r="J152" i="6"/>
  <c r="T151" i="6"/>
  <c r="U151" i="6" s="1"/>
  <c r="V151" i="6" s="1"/>
  <c r="P151" i="6"/>
  <c r="O151" i="6"/>
  <c r="J151" i="6"/>
  <c r="K151" i="6" s="1"/>
  <c r="T150" i="6"/>
  <c r="U150" i="6" s="1"/>
  <c r="V150" i="6" s="1"/>
  <c r="P150" i="6"/>
  <c r="O150" i="6"/>
  <c r="J150" i="6"/>
  <c r="K150" i="6" s="1"/>
  <c r="V149" i="6"/>
  <c r="U149" i="6"/>
  <c r="T149" i="6"/>
  <c r="O149" i="6"/>
  <c r="P149" i="6" s="1"/>
  <c r="K149" i="6"/>
  <c r="J149" i="6"/>
  <c r="U148" i="6"/>
  <c r="T148" i="6"/>
  <c r="O148" i="6"/>
  <c r="P148" i="6" s="1"/>
  <c r="K148" i="6"/>
  <c r="J148" i="6"/>
  <c r="T147" i="6"/>
  <c r="U147" i="6" s="1"/>
  <c r="V147" i="6" s="1"/>
  <c r="P147" i="6"/>
  <c r="O147" i="6"/>
  <c r="J147" i="6"/>
  <c r="K147" i="6" s="1"/>
  <c r="T146" i="6"/>
  <c r="U146" i="6" s="1"/>
  <c r="P146" i="6"/>
  <c r="O146" i="6"/>
  <c r="J146" i="6"/>
  <c r="K146" i="6" s="1"/>
  <c r="V145" i="6"/>
  <c r="U145" i="6"/>
  <c r="T145" i="6"/>
  <c r="O145" i="6"/>
  <c r="P145" i="6" s="1"/>
  <c r="K145" i="6"/>
  <c r="J145" i="6"/>
  <c r="U144" i="6"/>
  <c r="T144" i="6"/>
  <c r="O144" i="6"/>
  <c r="P144" i="6" s="1"/>
  <c r="K144" i="6"/>
  <c r="J144" i="6"/>
  <c r="T143" i="6"/>
  <c r="U143" i="6" s="1"/>
  <c r="V143" i="6" s="1"/>
  <c r="P143" i="6"/>
  <c r="O143" i="6"/>
  <c r="J143" i="6"/>
  <c r="K143" i="6" s="1"/>
  <c r="T142" i="6"/>
  <c r="U142" i="6" s="1"/>
  <c r="P142" i="6"/>
  <c r="O142" i="6"/>
  <c r="J142" i="6"/>
  <c r="K142" i="6" s="1"/>
  <c r="V141" i="6"/>
  <c r="U141" i="6"/>
  <c r="T141" i="6"/>
  <c r="O141" i="6"/>
  <c r="P141" i="6" s="1"/>
  <c r="K141" i="6"/>
  <c r="J141" i="6"/>
  <c r="U140" i="6"/>
  <c r="V140" i="6" s="1"/>
  <c r="T140" i="6"/>
  <c r="O140" i="6"/>
  <c r="P140" i="6" s="1"/>
  <c r="K140" i="6"/>
  <c r="J140" i="6"/>
  <c r="T139" i="6"/>
  <c r="U139" i="6" s="1"/>
  <c r="P139" i="6"/>
  <c r="O139" i="6"/>
  <c r="J139" i="6"/>
  <c r="K139" i="6" s="1"/>
  <c r="T138" i="6"/>
  <c r="U138" i="6" s="1"/>
  <c r="P138" i="6"/>
  <c r="O138" i="6"/>
  <c r="J138" i="6"/>
  <c r="K138" i="6" s="1"/>
  <c r="U137" i="6"/>
  <c r="T137" i="6"/>
  <c r="O137" i="6"/>
  <c r="P137" i="6" s="1"/>
  <c r="V137" i="6" s="1"/>
  <c r="K137" i="6"/>
  <c r="J137" i="6"/>
  <c r="U136" i="6"/>
  <c r="T136" i="6"/>
  <c r="O136" i="6"/>
  <c r="P136" i="6" s="1"/>
  <c r="K136" i="6"/>
  <c r="J136" i="6"/>
  <c r="T135" i="6"/>
  <c r="U135" i="6" s="1"/>
  <c r="V135" i="6" s="1"/>
  <c r="P135" i="6"/>
  <c r="O135" i="6"/>
  <c r="J135" i="6"/>
  <c r="K135" i="6" s="1"/>
  <c r="T134" i="6"/>
  <c r="U134" i="6" s="1"/>
  <c r="V134" i="6" s="1"/>
  <c r="P134" i="6"/>
  <c r="O134" i="6"/>
  <c r="J134" i="6"/>
  <c r="K134" i="6" s="1"/>
  <c r="V133" i="6"/>
  <c r="U133" i="6"/>
  <c r="T133" i="6"/>
  <c r="O133" i="6"/>
  <c r="P133" i="6" s="1"/>
  <c r="K133" i="6"/>
  <c r="J133" i="6"/>
  <c r="U132" i="6"/>
  <c r="T132" i="6"/>
  <c r="O132" i="6"/>
  <c r="P132" i="6" s="1"/>
  <c r="K132" i="6"/>
  <c r="J132" i="6"/>
  <c r="T131" i="6"/>
  <c r="U131" i="6" s="1"/>
  <c r="V131" i="6" s="1"/>
  <c r="P131" i="6"/>
  <c r="O131" i="6"/>
  <c r="J131" i="6"/>
  <c r="K131" i="6" s="1"/>
  <c r="T130" i="6"/>
  <c r="U130" i="6" s="1"/>
  <c r="P130" i="6"/>
  <c r="O130" i="6"/>
  <c r="J130" i="6"/>
  <c r="K130" i="6" s="1"/>
  <c r="V129" i="6"/>
  <c r="U129" i="6"/>
  <c r="T129" i="6"/>
  <c r="O129" i="6"/>
  <c r="P129" i="6" s="1"/>
  <c r="K129" i="6"/>
  <c r="J129" i="6"/>
  <c r="U128" i="6"/>
  <c r="T128" i="6"/>
  <c r="O128" i="6"/>
  <c r="P128" i="6" s="1"/>
  <c r="K128" i="6"/>
  <c r="J128" i="6"/>
  <c r="T127" i="6"/>
  <c r="U127" i="6" s="1"/>
  <c r="V127" i="6" s="1"/>
  <c r="P127" i="6"/>
  <c r="O127" i="6"/>
  <c r="J127" i="6"/>
  <c r="K127" i="6" s="1"/>
  <c r="T126" i="6"/>
  <c r="U126" i="6" s="1"/>
  <c r="P126" i="6"/>
  <c r="O126" i="6"/>
  <c r="J126" i="6"/>
  <c r="K126" i="6" s="1"/>
  <c r="V125" i="6"/>
  <c r="U125" i="6"/>
  <c r="T125" i="6"/>
  <c r="O125" i="6"/>
  <c r="P125" i="6" s="1"/>
  <c r="K125" i="6"/>
  <c r="J125" i="6"/>
  <c r="U124" i="6"/>
  <c r="V124" i="6" s="1"/>
  <c r="T124" i="6"/>
  <c r="O124" i="6"/>
  <c r="P124" i="6" s="1"/>
  <c r="K124" i="6"/>
  <c r="J124" i="6"/>
  <c r="T123" i="6"/>
  <c r="U123" i="6" s="1"/>
  <c r="P123" i="6"/>
  <c r="O123" i="6"/>
  <c r="J123" i="6"/>
  <c r="K123" i="6" s="1"/>
  <c r="T122" i="6"/>
  <c r="U122" i="6" s="1"/>
  <c r="P122" i="6"/>
  <c r="O122" i="6"/>
  <c r="J122" i="6"/>
  <c r="K122" i="6" s="1"/>
  <c r="U121" i="6"/>
  <c r="T121" i="6"/>
  <c r="O121" i="6"/>
  <c r="P121" i="6" s="1"/>
  <c r="V121" i="6" s="1"/>
  <c r="K121" i="6"/>
  <c r="J121" i="6"/>
  <c r="U120" i="6"/>
  <c r="V120" i="6" s="1"/>
  <c r="T120" i="6"/>
  <c r="K120" i="6"/>
  <c r="U119" i="6"/>
  <c r="V119" i="6" s="1"/>
  <c r="T119" i="6"/>
  <c r="K119" i="6"/>
  <c r="U118" i="6"/>
  <c r="V118" i="6" s="1"/>
  <c r="T118" i="6"/>
  <c r="K118" i="6"/>
  <c r="U117" i="6"/>
  <c r="V117" i="6" s="1"/>
  <c r="T117" i="6"/>
  <c r="P117" i="6"/>
  <c r="K117" i="6"/>
  <c r="U116" i="6"/>
  <c r="T116" i="6"/>
  <c r="P116" i="6"/>
  <c r="K116" i="6"/>
  <c r="V116" i="6" s="1"/>
  <c r="T115" i="6"/>
  <c r="U115" i="6" s="1"/>
  <c r="V115" i="6" s="1"/>
  <c r="P115" i="6"/>
  <c r="K115" i="6"/>
  <c r="T114" i="6"/>
  <c r="U114" i="6" s="1"/>
  <c r="V114" i="6" s="1"/>
  <c r="P114" i="6"/>
  <c r="K114" i="6"/>
  <c r="U113" i="6"/>
  <c r="V113" i="6" s="1"/>
  <c r="T113" i="6"/>
  <c r="P113" i="6"/>
  <c r="K113" i="6"/>
  <c r="U112" i="6"/>
  <c r="T112" i="6"/>
  <c r="P112" i="6"/>
  <c r="K112" i="6"/>
  <c r="V112" i="6" s="1"/>
  <c r="T111" i="6"/>
  <c r="U111" i="6" s="1"/>
  <c r="V111" i="6" s="1"/>
  <c r="P111" i="6"/>
  <c r="K111" i="6"/>
  <c r="T110" i="6"/>
  <c r="U110" i="6" s="1"/>
  <c r="V110" i="6" s="1"/>
  <c r="P110" i="6"/>
  <c r="K110" i="6"/>
  <c r="U109" i="6"/>
  <c r="T109" i="6"/>
  <c r="O109" i="6"/>
  <c r="P109" i="6" s="1"/>
  <c r="K109" i="6"/>
  <c r="J109" i="6"/>
  <c r="T108" i="6"/>
  <c r="U108" i="6" s="1"/>
  <c r="V108" i="6" s="1"/>
  <c r="P108" i="6"/>
  <c r="O108" i="6"/>
  <c r="J108" i="6"/>
  <c r="K108" i="6" s="1"/>
  <c r="T107" i="6"/>
  <c r="U107" i="6" s="1"/>
  <c r="P107" i="6"/>
  <c r="O107" i="6"/>
  <c r="J107" i="6"/>
  <c r="K107" i="6" s="1"/>
  <c r="V106" i="6"/>
  <c r="U106" i="6"/>
  <c r="T106" i="6"/>
  <c r="O106" i="6"/>
  <c r="P106" i="6" s="1"/>
  <c r="K106" i="6"/>
  <c r="J106" i="6"/>
  <c r="U105" i="6"/>
  <c r="T105" i="6"/>
  <c r="O105" i="6"/>
  <c r="P105" i="6" s="1"/>
  <c r="K105" i="6"/>
  <c r="J105" i="6"/>
  <c r="T104" i="6"/>
  <c r="U104" i="6" s="1"/>
  <c r="V104" i="6" s="1"/>
  <c r="P104" i="6"/>
  <c r="O104" i="6"/>
  <c r="J104" i="6"/>
  <c r="K104" i="6" s="1"/>
  <c r="T103" i="6"/>
  <c r="U103" i="6" s="1"/>
  <c r="V103" i="6" s="1"/>
  <c r="P103" i="6"/>
  <c r="O103" i="6"/>
  <c r="J103" i="6"/>
  <c r="K103" i="6" s="1"/>
  <c r="V102" i="6"/>
  <c r="U102" i="6"/>
  <c r="T102" i="6"/>
  <c r="O102" i="6"/>
  <c r="P102" i="6" s="1"/>
  <c r="K102" i="6"/>
  <c r="J102" i="6"/>
  <c r="U101" i="6"/>
  <c r="V101" i="6" s="1"/>
  <c r="T101" i="6"/>
  <c r="O101" i="6"/>
  <c r="P101" i="6" s="1"/>
  <c r="K101" i="6"/>
  <c r="J101" i="6"/>
  <c r="T100" i="6"/>
  <c r="U100" i="6" s="1"/>
  <c r="P100" i="6"/>
  <c r="O100" i="6"/>
  <c r="J100" i="6"/>
  <c r="K100" i="6" s="1"/>
  <c r="T99" i="6"/>
  <c r="U99" i="6" s="1"/>
  <c r="P99" i="6"/>
  <c r="O99" i="6"/>
  <c r="J99" i="6"/>
  <c r="K99" i="6" s="1"/>
  <c r="U98" i="6"/>
  <c r="V98" i="6" s="1"/>
  <c r="T98" i="6"/>
  <c r="O98" i="6"/>
  <c r="P98" i="6" s="1"/>
  <c r="K98" i="6"/>
  <c r="J98" i="6"/>
  <c r="T97" i="6"/>
  <c r="U97" i="6" s="1"/>
  <c r="V97" i="6" s="1"/>
  <c r="O97" i="6"/>
  <c r="P97" i="6" s="1"/>
  <c r="K97" i="6"/>
  <c r="J97" i="6"/>
  <c r="T96" i="6"/>
  <c r="U96" i="6" s="1"/>
  <c r="V96" i="6" s="1"/>
  <c r="P96" i="6"/>
  <c r="O96" i="6"/>
  <c r="J96" i="6"/>
  <c r="K96" i="6" s="1"/>
  <c r="T95" i="6"/>
  <c r="U95" i="6" s="1"/>
  <c r="O95" i="6"/>
  <c r="P95" i="6" s="1"/>
  <c r="V95" i="6" s="1"/>
  <c r="J95" i="6"/>
  <c r="K95" i="6" s="1"/>
  <c r="U94" i="6"/>
  <c r="T94" i="6"/>
  <c r="O94" i="6"/>
  <c r="P94" i="6" s="1"/>
  <c r="V94" i="6" s="1"/>
  <c r="K94" i="6"/>
  <c r="J94" i="6"/>
  <c r="T93" i="6"/>
  <c r="U93" i="6" s="1"/>
  <c r="O93" i="6"/>
  <c r="P93" i="6" s="1"/>
  <c r="J93" i="6"/>
  <c r="K93" i="6" s="1"/>
  <c r="T92" i="6"/>
  <c r="U92" i="6" s="1"/>
  <c r="V92" i="6" s="1"/>
  <c r="P92" i="6"/>
  <c r="O92" i="6"/>
  <c r="J92" i="6"/>
  <c r="K92" i="6" s="1"/>
  <c r="T91" i="6"/>
  <c r="U91" i="6" s="1"/>
  <c r="O91" i="6"/>
  <c r="P91" i="6" s="1"/>
  <c r="V91" i="6" s="1"/>
  <c r="J91" i="6"/>
  <c r="K91" i="6" s="1"/>
  <c r="U90" i="6"/>
  <c r="T90" i="6"/>
  <c r="O90" i="6"/>
  <c r="P90" i="6" s="1"/>
  <c r="V90" i="6" s="1"/>
  <c r="K90" i="6"/>
  <c r="J90" i="6"/>
  <c r="T89" i="6"/>
  <c r="U89" i="6" s="1"/>
  <c r="V89" i="6" s="1"/>
  <c r="O89" i="6"/>
  <c r="P89" i="6" s="1"/>
  <c r="J89" i="6"/>
  <c r="K89" i="6" s="1"/>
  <c r="T88" i="6"/>
  <c r="U88" i="6" s="1"/>
  <c r="V88" i="6" s="1"/>
  <c r="P88" i="6"/>
  <c r="O88" i="6"/>
  <c r="J88" i="6"/>
  <c r="K88" i="6" s="1"/>
  <c r="T87" i="6"/>
  <c r="U87" i="6" s="1"/>
  <c r="O87" i="6"/>
  <c r="P87" i="6" s="1"/>
  <c r="V87" i="6" s="1"/>
  <c r="J87" i="6"/>
  <c r="K87" i="6" s="1"/>
  <c r="U86" i="6"/>
  <c r="T86" i="6"/>
  <c r="O86" i="6"/>
  <c r="P86" i="6" s="1"/>
  <c r="V86" i="6" s="1"/>
  <c r="K86" i="6"/>
  <c r="J86" i="6"/>
  <c r="T85" i="6"/>
  <c r="U85" i="6" s="1"/>
  <c r="V85" i="6" s="1"/>
  <c r="O85" i="6"/>
  <c r="P85" i="6" s="1"/>
  <c r="J85" i="6"/>
  <c r="K85" i="6" s="1"/>
  <c r="T84" i="6"/>
  <c r="U84" i="6" s="1"/>
  <c r="V84" i="6" s="1"/>
  <c r="P84" i="6"/>
  <c r="O84" i="6"/>
  <c r="J84" i="6"/>
  <c r="K84" i="6" s="1"/>
  <c r="T83" i="6"/>
  <c r="U83" i="6" s="1"/>
  <c r="O83" i="6"/>
  <c r="P83" i="6" s="1"/>
  <c r="V83" i="6" s="1"/>
  <c r="J83" i="6"/>
  <c r="K83" i="6" s="1"/>
  <c r="U82" i="6"/>
  <c r="T82" i="6"/>
  <c r="O82" i="6"/>
  <c r="P82" i="6" s="1"/>
  <c r="V82" i="6" s="1"/>
  <c r="K82" i="6"/>
  <c r="J82" i="6"/>
  <c r="T81" i="6"/>
  <c r="U81" i="6" s="1"/>
  <c r="O81" i="6"/>
  <c r="P81" i="6" s="1"/>
  <c r="J81" i="6"/>
  <c r="K81" i="6" s="1"/>
  <c r="T80" i="6"/>
  <c r="U80" i="6" s="1"/>
  <c r="V80" i="6" s="1"/>
  <c r="P80" i="6"/>
  <c r="O80" i="6"/>
  <c r="J80" i="6"/>
  <c r="K80" i="6" s="1"/>
  <c r="T79" i="6"/>
  <c r="U79" i="6" s="1"/>
  <c r="O79" i="6"/>
  <c r="P79" i="6" s="1"/>
  <c r="V79" i="6" s="1"/>
  <c r="J79" i="6"/>
  <c r="K79" i="6" s="1"/>
  <c r="U78" i="6"/>
  <c r="T78" i="6"/>
  <c r="O78" i="6"/>
  <c r="P78" i="6" s="1"/>
  <c r="V78" i="6" s="1"/>
  <c r="K78" i="6"/>
  <c r="J78" i="6"/>
  <c r="T77" i="6"/>
  <c r="U77" i="6" s="1"/>
  <c r="O77" i="6"/>
  <c r="P77" i="6" s="1"/>
  <c r="J77" i="6"/>
  <c r="K77" i="6" s="1"/>
  <c r="U76" i="6"/>
  <c r="T76" i="6"/>
  <c r="P76" i="6"/>
  <c r="O76" i="6"/>
  <c r="K76" i="6"/>
  <c r="J76" i="6"/>
  <c r="T75" i="6"/>
  <c r="U75" i="6" s="1"/>
  <c r="V75" i="6" s="1"/>
  <c r="P75" i="6"/>
  <c r="O75" i="6"/>
  <c r="J75" i="6"/>
  <c r="K75" i="6" s="1"/>
  <c r="U74" i="6"/>
  <c r="T74" i="6"/>
  <c r="O74" i="6"/>
  <c r="P74" i="6" s="1"/>
  <c r="K74" i="6"/>
  <c r="J74" i="6"/>
  <c r="T73" i="6"/>
  <c r="U73" i="6" s="1"/>
  <c r="V73" i="6" s="1"/>
  <c r="O73" i="6"/>
  <c r="P73" i="6" s="1"/>
  <c r="J73" i="6"/>
  <c r="K73" i="6" s="1"/>
  <c r="U72" i="6"/>
  <c r="T72" i="6"/>
  <c r="P72" i="6"/>
  <c r="O72" i="6"/>
  <c r="K72" i="6"/>
  <c r="J72" i="6"/>
  <c r="T71" i="6"/>
  <c r="U71" i="6" s="1"/>
  <c r="V71" i="6" s="1"/>
  <c r="P71" i="6"/>
  <c r="O71" i="6"/>
  <c r="J71" i="6"/>
  <c r="K71" i="6" s="1"/>
  <c r="U70" i="6"/>
  <c r="V70" i="6" s="1"/>
  <c r="T70" i="6"/>
  <c r="O70" i="6"/>
  <c r="P70" i="6" s="1"/>
  <c r="K70" i="6"/>
  <c r="J70" i="6"/>
  <c r="T69" i="6"/>
  <c r="U69" i="6" s="1"/>
  <c r="O69" i="6"/>
  <c r="P69" i="6" s="1"/>
  <c r="J69" i="6"/>
  <c r="K69" i="6" s="1"/>
  <c r="U68" i="6"/>
  <c r="T68" i="6"/>
  <c r="O68" i="6"/>
  <c r="P68" i="6" s="1"/>
  <c r="K68" i="6"/>
  <c r="J68" i="6"/>
  <c r="T67" i="6"/>
  <c r="U67" i="6" s="1"/>
  <c r="P67" i="6"/>
  <c r="O67" i="6"/>
  <c r="J67" i="6"/>
  <c r="K67" i="6" s="1"/>
  <c r="T66" i="6"/>
  <c r="U66" i="6" s="1"/>
  <c r="P66" i="6"/>
  <c r="O66" i="6"/>
  <c r="J66" i="6"/>
  <c r="K66" i="6" s="1"/>
  <c r="U65" i="6"/>
  <c r="T65" i="6"/>
  <c r="O65" i="6"/>
  <c r="P65" i="6" s="1"/>
  <c r="V65" i="6" s="1"/>
  <c r="K65" i="6"/>
  <c r="J65" i="6"/>
  <c r="U64" i="6"/>
  <c r="T64" i="6"/>
  <c r="O64" i="6"/>
  <c r="P64" i="6" s="1"/>
  <c r="K64" i="6"/>
  <c r="J64" i="6"/>
  <c r="T63" i="6"/>
  <c r="U63" i="6" s="1"/>
  <c r="V63" i="6" s="1"/>
  <c r="P63" i="6"/>
  <c r="O63" i="6"/>
  <c r="J63" i="6"/>
  <c r="K63" i="6" s="1"/>
  <c r="T62" i="6"/>
  <c r="U62" i="6" s="1"/>
  <c r="V62" i="6" s="1"/>
  <c r="P62" i="6"/>
  <c r="O62" i="6"/>
  <c r="J62" i="6"/>
  <c r="K62" i="6" s="1"/>
  <c r="U61" i="6"/>
  <c r="T61" i="6"/>
  <c r="O61" i="6"/>
  <c r="P61" i="6" s="1"/>
  <c r="V61" i="6" s="1"/>
  <c r="K61" i="6"/>
  <c r="J61" i="6"/>
  <c r="U60" i="6"/>
  <c r="V60" i="6" s="1"/>
  <c r="T60" i="6"/>
  <c r="O60" i="6"/>
  <c r="P60" i="6" s="1"/>
  <c r="K60" i="6"/>
  <c r="J60" i="6"/>
  <c r="T59" i="6"/>
  <c r="U59" i="6" s="1"/>
  <c r="P59" i="6"/>
  <c r="O59" i="6"/>
  <c r="J59" i="6"/>
  <c r="K59" i="6" s="1"/>
  <c r="T58" i="6"/>
  <c r="U58" i="6" s="1"/>
  <c r="P58" i="6"/>
  <c r="O58" i="6"/>
  <c r="J58" i="6"/>
  <c r="K58" i="6" s="1"/>
  <c r="U57" i="6"/>
  <c r="T57" i="6"/>
  <c r="O57" i="6"/>
  <c r="P57" i="6" s="1"/>
  <c r="V57" i="6" s="1"/>
  <c r="K57" i="6"/>
  <c r="J57" i="6"/>
  <c r="U56" i="6"/>
  <c r="T56" i="6"/>
  <c r="O56" i="6"/>
  <c r="P56" i="6" s="1"/>
  <c r="K56" i="6"/>
  <c r="J56" i="6"/>
  <c r="T55" i="6"/>
  <c r="U55" i="6" s="1"/>
  <c r="V55" i="6" s="1"/>
  <c r="P55" i="6"/>
  <c r="O55" i="6"/>
  <c r="J55" i="6"/>
  <c r="K55" i="6" s="1"/>
  <c r="T54" i="6"/>
  <c r="U54" i="6" s="1"/>
  <c r="V54" i="6" s="1"/>
  <c r="P54" i="6"/>
  <c r="O54" i="6"/>
  <c r="J54" i="6"/>
  <c r="K54" i="6" s="1"/>
  <c r="U53" i="6"/>
  <c r="T53" i="6"/>
  <c r="O53" i="6"/>
  <c r="P53" i="6" s="1"/>
  <c r="V53" i="6" s="1"/>
  <c r="K53" i="6"/>
  <c r="J53" i="6"/>
  <c r="U52" i="6"/>
  <c r="V52" i="6" s="1"/>
  <c r="T52" i="6"/>
  <c r="O52" i="6"/>
  <c r="P52" i="6" s="1"/>
  <c r="K52" i="6"/>
  <c r="J52" i="6"/>
  <c r="T51" i="6"/>
  <c r="U51" i="6" s="1"/>
  <c r="P51" i="6"/>
  <c r="O51" i="6"/>
  <c r="J51" i="6"/>
  <c r="K51" i="6" s="1"/>
  <c r="T50" i="6"/>
  <c r="U50" i="6" s="1"/>
  <c r="P50" i="6"/>
  <c r="O50" i="6"/>
  <c r="J50" i="6"/>
  <c r="K50" i="6" s="1"/>
  <c r="U49" i="6"/>
  <c r="T49" i="6"/>
  <c r="O49" i="6"/>
  <c r="P49" i="6" s="1"/>
  <c r="V49" i="6" s="1"/>
  <c r="K49" i="6"/>
  <c r="J49" i="6"/>
  <c r="U48" i="6"/>
  <c r="T48" i="6"/>
  <c r="O48" i="6"/>
  <c r="P48" i="6" s="1"/>
  <c r="K48" i="6"/>
  <c r="J48" i="6"/>
  <c r="T47" i="6"/>
  <c r="U47" i="6" s="1"/>
  <c r="V47" i="6" s="1"/>
  <c r="P47" i="6"/>
  <c r="O47" i="6"/>
  <c r="J47" i="6"/>
  <c r="K47" i="6" s="1"/>
  <c r="T46" i="6"/>
  <c r="U46" i="6" s="1"/>
  <c r="V46" i="6" s="1"/>
  <c r="P46" i="6"/>
  <c r="O46" i="6"/>
  <c r="J46" i="6"/>
  <c r="K46" i="6" s="1"/>
  <c r="U45" i="6"/>
  <c r="T45" i="6"/>
  <c r="O45" i="6"/>
  <c r="P45" i="6" s="1"/>
  <c r="V45" i="6" s="1"/>
  <c r="K45" i="6"/>
  <c r="J45" i="6"/>
  <c r="U44" i="6"/>
  <c r="V44" i="6" s="1"/>
  <c r="T44" i="6"/>
  <c r="O44" i="6"/>
  <c r="P44" i="6" s="1"/>
  <c r="K44" i="6"/>
  <c r="J44" i="6"/>
  <c r="T43" i="6"/>
  <c r="U43" i="6" s="1"/>
  <c r="P43" i="6"/>
  <c r="O43" i="6"/>
  <c r="J43" i="6"/>
  <c r="K43" i="6" s="1"/>
  <c r="T42" i="6"/>
  <c r="U42" i="6" s="1"/>
  <c r="P42" i="6"/>
  <c r="O42" i="6"/>
  <c r="J42" i="6"/>
  <c r="K42" i="6" s="1"/>
  <c r="U41" i="6"/>
  <c r="T41" i="6"/>
  <c r="O41" i="6"/>
  <c r="P41" i="6" s="1"/>
  <c r="V41" i="6" s="1"/>
  <c r="K41" i="6"/>
  <c r="J41" i="6"/>
  <c r="U40" i="6"/>
  <c r="T40" i="6"/>
  <c r="O40" i="6"/>
  <c r="P40" i="6" s="1"/>
  <c r="K40" i="6"/>
  <c r="J40" i="6"/>
  <c r="T39" i="6"/>
  <c r="U39" i="6" s="1"/>
  <c r="V39" i="6" s="1"/>
  <c r="P39" i="6"/>
  <c r="O39" i="6"/>
  <c r="J39" i="6"/>
  <c r="K39" i="6" s="1"/>
  <c r="T38" i="6"/>
  <c r="U38" i="6" s="1"/>
  <c r="V38" i="6" s="1"/>
  <c r="P38" i="6"/>
  <c r="O38" i="6"/>
  <c r="J38" i="6"/>
  <c r="K38" i="6" s="1"/>
  <c r="U37" i="6"/>
  <c r="T37" i="6"/>
  <c r="O37" i="6"/>
  <c r="P37" i="6" s="1"/>
  <c r="V37" i="6" s="1"/>
  <c r="K37" i="6"/>
  <c r="J37" i="6"/>
  <c r="U36" i="6"/>
  <c r="V36" i="6" s="1"/>
  <c r="T36" i="6"/>
  <c r="O36" i="6"/>
  <c r="P36" i="6" s="1"/>
  <c r="K36" i="6"/>
  <c r="J36" i="6"/>
  <c r="T35" i="6"/>
  <c r="U35" i="6" s="1"/>
  <c r="P35" i="6"/>
  <c r="O35" i="6"/>
  <c r="J35" i="6"/>
  <c r="K35" i="6" s="1"/>
  <c r="T34" i="6"/>
  <c r="U34" i="6" s="1"/>
  <c r="P34" i="6"/>
  <c r="O34" i="6"/>
  <c r="J34" i="6"/>
  <c r="K34" i="6" s="1"/>
  <c r="U33" i="6"/>
  <c r="T33" i="6"/>
  <c r="O33" i="6"/>
  <c r="P33" i="6" s="1"/>
  <c r="V33" i="6" s="1"/>
  <c r="K33" i="6"/>
  <c r="J33" i="6"/>
  <c r="U32" i="6"/>
  <c r="T32" i="6"/>
  <c r="O32" i="6"/>
  <c r="P32" i="6" s="1"/>
  <c r="K32" i="6"/>
  <c r="J32" i="6"/>
  <c r="T31" i="6"/>
  <c r="U31" i="6" s="1"/>
  <c r="V31" i="6" s="1"/>
  <c r="P31" i="6"/>
  <c r="O31" i="6"/>
  <c r="J31" i="6"/>
  <c r="K31" i="6" s="1"/>
  <c r="T30" i="6"/>
  <c r="U30" i="6" s="1"/>
  <c r="V30" i="6" s="1"/>
  <c r="P30" i="6"/>
  <c r="O30" i="6"/>
  <c r="J30" i="6"/>
  <c r="K30" i="6" s="1"/>
  <c r="U29" i="6"/>
  <c r="T29" i="6"/>
  <c r="O29" i="6"/>
  <c r="P29" i="6" s="1"/>
  <c r="V29" i="6" s="1"/>
  <c r="K29" i="6"/>
  <c r="J29" i="6"/>
  <c r="U28" i="6"/>
  <c r="V28" i="6" s="1"/>
  <c r="T28" i="6"/>
  <c r="O28" i="6"/>
  <c r="P28" i="6" s="1"/>
  <c r="K28" i="6"/>
  <c r="J28" i="6"/>
  <c r="T27" i="6"/>
  <c r="U27" i="6" s="1"/>
  <c r="P27" i="6"/>
  <c r="O27" i="6"/>
  <c r="J27" i="6"/>
  <c r="K27" i="6" s="1"/>
  <c r="T26" i="6"/>
  <c r="U26" i="6" s="1"/>
  <c r="P26" i="6"/>
  <c r="O26" i="6"/>
  <c r="J26" i="6"/>
  <c r="K26" i="6" s="1"/>
  <c r="U25" i="6"/>
  <c r="T25" i="6"/>
  <c r="O25" i="6"/>
  <c r="P25" i="6" s="1"/>
  <c r="V25" i="6" s="1"/>
  <c r="K25" i="6"/>
  <c r="J25" i="6"/>
  <c r="U24" i="6"/>
  <c r="V24" i="6" s="1"/>
  <c r="T24" i="6"/>
  <c r="O24" i="6"/>
  <c r="P24" i="6" s="1"/>
  <c r="K24" i="6"/>
  <c r="J24" i="6"/>
  <c r="T23" i="6"/>
  <c r="U23" i="6" s="1"/>
  <c r="P23" i="6"/>
  <c r="O23" i="6"/>
  <c r="J23" i="6"/>
  <c r="K23" i="6" s="1"/>
  <c r="T22" i="6"/>
  <c r="U22" i="6" s="1"/>
  <c r="V22" i="6" s="1"/>
  <c r="P22" i="6"/>
  <c r="O22" i="6"/>
  <c r="J22" i="6"/>
  <c r="K22" i="6" s="1"/>
  <c r="U21" i="6"/>
  <c r="T21" i="6"/>
  <c r="O21" i="6"/>
  <c r="P21" i="6" s="1"/>
  <c r="V21" i="6" s="1"/>
  <c r="K21" i="6"/>
  <c r="J21" i="6"/>
  <c r="U20" i="6"/>
  <c r="T20" i="6"/>
  <c r="O20" i="6"/>
  <c r="P20" i="6" s="1"/>
  <c r="K20" i="6"/>
  <c r="J20" i="6"/>
  <c r="T19" i="6"/>
  <c r="U19" i="6" s="1"/>
  <c r="V19" i="6" s="1"/>
  <c r="P19" i="6"/>
  <c r="O19" i="6"/>
  <c r="J19" i="6"/>
  <c r="K19" i="6" s="1"/>
  <c r="T18" i="6"/>
  <c r="U18" i="6" s="1"/>
  <c r="O18" i="6"/>
  <c r="P18" i="6" s="1"/>
  <c r="V18" i="6" s="1"/>
  <c r="J18" i="6"/>
  <c r="K18" i="6" s="1"/>
  <c r="U17" i="6"/>
  <c r="T17" i="6"/>
  <c r="O17" i="6"/>
  <c r="P17" i="6" s="1"/>
  <c r="V17" i="6" s="1"/>
  <c r="K17" i="6"/>
  <c r="J17" i="6"/>
  <c r="T16" i="6"/>
  <c r="U16" i="6" s="1"/>
  <c r="V16" i="6" s="1"/>
  <c r="O16" i="6"/>
  <c r="P16" i="6" s="1"/>
  <c r="J16" i="6"/>
  <c r="K16" i="6" s="1"/>
  <c r="T15" i="6"/>
  <c r="U15" i="6" s="1"/>
  <c r="V15" i="6" s="1"/>
  <c r="P15" i="6"/>
  <c r="O15" i="6"/>
  <c r="J15" i="6"/>
  <c r="K15" i="6" s="1"/>
  <c r="T14" i="6"/>
  <c r="U14" i="6" s="1"/>
  <c r="O14" i="6"/>
  <c r="P14" i="6" s="1"/>
  <c r="V14" i="6" s="1"/>
  <c r="J14" i="6"/>
  <c r="K14" i="6" s="1"/>
  <c r="U13" i="6"/>
  <c r="T13" i="6"/>
  <c r="O13" i="6"/>
  <c r="P13" i="6" s="1"/>
  <c r="V13" i="6" s="1"/>
  <c r="K13" i="6"/>
  <c r="J13" i="6"/>
  <c r="T12" i="6"/>
  <c r="U12" i="6" s="1"/>
  <c r="O12" i="6"/>
  <c r="P12" i="6" s="1"/>
  <c r="J12" i="6"/>
  <c r="K12" i="6" s="1"/>
  <c r="T11" i="6"/>
  <c r="U11" i="6" s="1"/>
  <c r="V11" i="6" s="1"/>
  <c r="P11" i="6"/>
  <c r="O11" i="6"/>
  <c r="J11" i="6"/>
  <c r="K11" i="6" s="1"/>
  <c r="T10" i="6"/>
  <c r="U10" i="6" s="1"/>
  <c r="O10" i="6"/>
  <c r="P10" i="6" s="1"/>
  <c r="V10" i="6" s="1"/>
  <c r="J10" i="6"/>
  <c r="K10" i="6" s="1"/>
  <c r="U9" i="6"/>
  <c r="T9" i="6"/>
  <c r="O9" i="6"/>
  <c r="P9" i="6" s="1"/>
  <c r="V9" i="6" s="1"/>
  <c r="K9" i="6"/>
  <c r="J9" i="6"/>
  <c r="T8" i="6"/>
  <c r="U8" i="6" s="1"/>
  <c r="O8" i="6"/>
  <c r="P8" i="6" s="1"/>
  <c r="J8" i="6"/>
  <c r="K8" i="6" s="1"/>
  <c r="T7" i="6"/>
  <c r="U7" i="6" s="1"/>
  <c r="V7" i="6" s="1"/>
  <c r="P7" i="6"/>
  <c r="O7" i="6"/>
  <c r="J7" i="6"/>
  <c r="K7" i="6" s="1"/>
  <c r="V6" i="6"/>
  <c r="U6" i="6"/>
  <c r="O6" i="6"/>
  <c r="P6" i="6" s="1"/>
  <c r="K6" i="6"/>
  <c r="J6" i="6"/>
  <c r="U126" i="5"/>
  <c r="T126" i="5"/>
  <c r="S126" i="5"/>
  <c r="R126" i="5"/>
  <c r="Q126" i="5"/>
  <c r="P126" i="5"/>
  <c r="O126" i="5"/>
  <c r="M126" i="5"/>
  <c r="L126" i="5"/>
  <c r="K126" i="5"/>
  <c r="N126" i="5" s="1"/>
  <c r="J126" i="5"/>
  <c r="H126" i="5"/>
  <c r="G126" i="5"/>
  <c r="F126" i="5"/>
  <c r="I126" i="5" s="1"/>
  <c r="E126" i="5"/>
  <c r="D126" i="5"/>
  <c r="C126" i="5"/>
  <c r="B126" i="5"/>
  <c r="A126" i="5"/>
  <c r="U125" i="5"/>
  <c r="T125" i="5"/>
  <c r="R125" i="5"/>
  <c r="Q125" i="5"/>
  <c r="P125" i="5"/>
  <c r="S125" i="5" s="1"/>
  <c r="O125" i="5"/>
  <c r="M125" i="5"/>
  <c r="L125" i="5"/>
  <c r="K125" i="5"/>
  <c r="N125" i="5" s="1"/>
  <c r="J125" i="5"/>
  <c r="H125" i="5"/>
  <c r="I125" i="5" s="1"/>
  <c r="G125" i="5"/>
  <c r="F125" i="5"/>
  <c r="E125" i="5"/>
  <c r="D125" i="5"/>
  <c r="C125" i="5"/>
  <c r="B125" i="5"/>
  <c r="A125" i="5"/>
  <c r="U124" i="5"/>
  <c r="T124" i="5"/>
  <c r="R124" i="5"/>
  <c r="Q124" i="5"/>
  <c r="P124" i="5"/>
  <c r="S124" i="5" s="1"/>
  <c r="O124" i="5"/>
  <c r="M124" i="5"/>
  <c r="N124" i="5" s="1"/>
  <c r="L124" i="5"/>
  <c r="K124" i="5"/>
  <c r="J124" i="5"/>
  <c r="I124" i="5"/>
  <c r="H124" i="5"/>
  <c r="G124" i="5"/>
  <c r="F124" i="5"/>
  <c r="E124" i="5"/>
  <c r="D124" i="5"/>
  <c r="C124" i="5"/>
  <c r="B124" i="5"/>
  <c r="A124" i="5"/>
  <c r="U123" i="5"/>
  <c r="T123" i="5"/>
  <c r="R123" i="5"/>
  <c r="S123" i="5" s="1"/>
  <c r="Q123" i="5"/>
  <c r="P123" i="5"/>
  <c r="O123" i="5"/>
  <c r="N123" i="5"/>
  <c r="M123" i="5"/>
  <c r="L123" i="5"/>
  <c r="K123" i="5"/>
  <c r="J123" i="5"/>
  <c r="H123" i="5"/>
  <c r="G123" i="5"/>
  <c r="F123" i="5"/>
  <c r="I123" i="5" s="1"/>
  <c r="E123" i="5"/>
  <c r="D123" i="5"/>
  <c r="C123" i="5"/>
  <c r="B123" i="5"/>
  <c r="A123" i="5"/>
  <c r="U122" i="5"/>
  <c r="T122" i="5"/>
  <c r="S122" i="5"/>
  <c r="R122" i="5"/>
  <c r="Q122" i="5"/>
  <c r="P122" i="5"/>
  <c r="O122" i="5"/>
  <c r="M122" i="5"/>
  <c r="L122" i="5"/>
  <c r="K122" i="5"/>
  <c r="N122" i="5" s="1"/>
  <c r="J122" i="5"/>
  <c r="H122" i="5"/>
  <c r="G122" i="5"/>
  <c r="F122" i="5"/>
  <c r="I122" i="5" s="1"/>
  <c r="E122" i="5"/>
  <c r="D122" i="5"/>
  <c r="C122" i="5"/>
  <c r="B122" i="5"/>
  <c r="A122" i="5"/>
  <c r="U121" i="5"/>
  <c r="T121" i="5"/>
  <c r="S121" i="5"/>
  <c r="R121" i="5"/>
  <c r="Q121" i="5"/>
  <c r="P121" i="5"/>
  <c r="O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A121" i="5"/>
  <c r="U120" i="5"/>
  <c r="T120" i="5"/>
  <c r="R120" i="5"/>
  <c r="Q120" i="5"/>
  <c r="P120" i="5"/>
  <c r="O120" i="5"/>
  <c r="N120" i="5"/>
  <c r="M120" i="5"/>
  <c r="L120" i="5"/>
  <c r="K120" i="5"/>
  <c r="J120" i="5"/>
  <c r="H120" i="5"/>
  <c r="G120" i="5"/>
  <c r="F120" i="5"/>
  <c r="I120" i="5" s="1"/>
  <c r="E120" i="5"/>
  <c r="D120" i="5"/>
  <c r="C120" i="5"/>
  <c r="B120" i="5"/>
  <c r="A120" i="5"/>
  <c r="U119" i="5"/>
  <c r="T119" i="5"/>
  <c r="S119" i="5"/>
  <c r="R119" i="5"/>
  <c r="Q119" i="5"/>
  <c r="P119" i="5"/>
  <c r="O119" i="5"/>
  <c r="M119" i="5"/>
  <c r="L119" i="5"/>
  <c r="K119" i="5"/>
  <c r="N119" i="5" s="1"/>
  <c r="J119" i="5"/>
  <c r="H119" i="5"/>
  <c r="G119" i="5"/>
  <c r="F119" i="5"/>
  <c r="I119" i="5" s="1"/>
  <c r="E119" i="5"/>
  <c r="D119" i="5"/>
  <c r="C119" i="5"/>
  <c r="B119" i="5"/>
  <c r="A119" i="5"/>
  <c r="U118" i="5"/>
  <c r="T118" i="5"/>
  <c r="R118" i="5"/>
  <c r="Q118" i="5"/>
  <c r="P118" i="5"/>
  <c r="S118" i="5" s="1"/>
  <c r="O118" i="5"/>
  <c r="M118" i="5"/>
  <c r="L118" i="5"/>
  <c r="K118" i="5"/>
  <c r="N118" i="5" s="1"/>
  <c r="J118" i="5"/>
  <c r="H118" i="5"/>
  <c r="G118" i="5"/>
  <c r="F118" i="5"/>
  <c r="I118" i="5" s="1"/>
  <c r="E118" i="5"/>
  <c r="D118" i="5"/>
  <c r="C118" i="5"/>
  <c r="B118" i="5"/>
  <c r="A118" i="5"/>
  <c r="U117" i="5"/>
  <c r="T117" i="5"/>
  <c r="R117" i="5"/>
  <c r="Q117" i="5"/>
  <c r="P117" i="5"/>
  <c r="S117" i="5" s="1"/>
  <c r="O117" i="5"/>
  <c r="M117" i="5"/>
  <c r="L117" i="5"/>
  <c r="K117" i="5"/>
  <c r="N117" i="5" s="1"/>
  <c r="J117" i="5"/>
  <c r="H117" i="5"/>
  <c r="I117" i="5" s="1"/>
  <c r="G117" i="5"/>
  <c r="F117" i="5"/>
  <c r="E117" i="5"/>
  <c r="D117" i="5"/>
  <c r="C117" i="5"/>
  <c r="B117" i="5"/>
  <c r="A117" i="5"/>
  <c r="U116" i="5"/>
  <c r="T116" i="5"/>
  <c r="R116" i="5"/>
  <c r="Q116" i="5"/>
  <c r="P116" i="5"/>
  <c r="O116" i="5"/>
  <c r="N116" i="5"/>
  <c r="M116" i="5"/>
  <c r="L116" i="5"/>
  <c r="K116" i="5"/>
  <c r="J116" i="5"/>
  <c r="H116" i="5"/>
  <c r="G116" i="5"/>
  <c r="F116" i="5"/>
  <c r="I116" i="5" s="1"/>
  <c r="E116" i="5"/>
  <c r="D116" i="5"/>
  <c r="C116" i="5"/>
  <c r="B116" i="5"/>
  <c r="A116" i="5"/>
  <c r="U115" i="5"/>
  <c r="T115" i="5"/>
  <c r="S115" i="5"/>
  <c r="R115" i="5"/>
  <c r="Q115" i="5"/>
  <c r="P115" i="5"/>
  <c r="O115" i="5"/>
  <c r="M115" i="5"/>
  <c r="L115" i="5"/>
  <c r="K115" i="5"/>
  <c r="N115" i="5" s="1"/>
  <c r="J115" i="5"/>
  <c r="I115" i="5"/>
  <c r="H115" i="5"/>
  <c r="G115" i="5"/>
  <c r="F115" i="5"/>
  <c r="E115" i="5"/>
  <c r="D115" i="5"/>
  <c r="C115" i="5"/>
  <c r="B115" i="5"/>
  <c r="A115" i="5"/>
  <c r="U114" i="5"/>
  <c r="T114" i="5"/>
  <c r="R114" i="5"/>
  <c r="Q114" i="5"/>
  <c r="P114" i="5"/>
  <c r="S114" i="5" s="1"/>
  <c r="O114" i="5"/>
  <c r="N114" i="5"/>
  <c r="M114" i="5"/>
  <c r="L114" i="5"/>
  <c r="K114" i="5"/>
  <c r="J114" i="5"/>
  <c r="H114" i="5"/>
  <c r="G114" i="5"/>
  <c r="F114" i="5"/>
  <c r="E114" i="5"/>
  <c r="D114" i="5"/>
  <c r="C114" i="5"/>
  <c r="B114" i="5"/>
  <c r="A114" i="5"/>
  <c r="U113" i="5"/>
  <c r="T113" i="5"/>
  <c r="R113" i="5"/>
  <c r="Q113" i="5"/>
  <c r="P113" i="5"/>
  <c r="S113" i="5" s="1"/>
  <c r="O113" i="5"/>
  <c r="M113" i="5"/>
  <c r="L113" i="5"/>
  <c r="K113" i="5"/>
  <c r="N113" i="5" s="1"/>
  <c r="J113" i="5"/>
  <c r="H113" i="5"/>
  <c r="I113" i="5" s="1"/>
  <c r="G113" i="5"/>
  <c r="F113" i="5"/>
  <c r="E113" i="5"/>
  <c r="D113" i="5"/>
  <c r="C113" i="5"/>
  <c r="B113" i="5"/>
  <c r="A113" i="5"/>
  <c r="U109" i="5"/>
  <c r="R109" i="5"/>
  <c r="Q109" i="5"/>
  <c r="P109" i="5"/>
  <c r="S109" i="5" s="1"/>
  <c r="O109" i="5"/>
  <c r="M109" i="5"/>
  <c r="N109" i="5" s="1"/>
  <c r="L109" i="5"/>
  <c r="K109" i="5"/>
  <c r="J109" i="5"/>
  <c r="H109" i="5"/>
  <c r="I109" i="5" s="1"/>
  <c r="G109" i="5"/>
  <c r="F109" i="5"/>
  <c r="E109" i="5"/>
  <c r="D109" i="5"/>
  <c r="C109" i="5"/>
  <c r="B109" i="5"/>
  <c r="A109" i="5"/>
  <c r="U108" i="5"/>
  <c r="T108" i="5"/>
  <c r="R108" i="5"/>
  <c r="Q108" i="5"/>
  <c r="P108" i="5"/>
  <c r="S108" i="5" s="1"/>
  <c r="O108" i="5"/>
  <c r="M108" i="5"/>
  <c r="N108" i="5" s="1"/>
  <c r="L108" i="5"/>
  <c r="K108" i="5"/>
  <c r="J108" i="5"/>
  <c r="I108" i="5"/>
  <c r="H108" i="5"/>
  <c r="G108" i="5"/>
  <c r="F108" i="5"/>
  <c r="E108" i="5"/>
  <c r="D108" i="5"/>
  <c r="C108" i="5"/>
  <c r="B108" i="5"/>
  <c r="A108" i="5"/>
  <c r="U107" i="5"/>
  <c r="T107" i="5"/>
  <c r="R107" i="5"/>
  <c r="S107" i="5" s="1"/>
  <c r="Q107" i="5"/>
  <c r="P107" i="5"/>
  <c r="O107" i="5"/>
  <c r="N107" i="5"/>
  <c r="M107" i="5"/>
  <c r="L107" i="5"/>
  <c r="K107" i="5"/>
  <c r="J107" i="5"/>
  <c r="H107" i="5"/>
  <c r="G107" i="5"/>
  <c r="F107" i="5"/>
  <c r="I107" i="5" s="1"/>
  <c r="E107" i="5"/>
  <c r="D107" i="5"/>
  <c r="C107" i="5"/>
  <c r="B107" i="5"/>
  <c r="A107" i="5"/>
  <c r="U106" i="5"/>
  <c r="T106" i="5"/>
  <c r="S106" i="5"/>
  <c r="R106" i="5"/>
  <c r="Q106" i="5"/>
  <c r="P106" i="5"/>
  <c r="O106" i="5"/>
  <c r="M106" i="5"/>
  <c r="L106" i="5"/>
  <c r="K106" i="5"/>
  <c r="N106" i="5" s="1"/>
  <c r="J106" i="5"/>
  <c r="H106" i="5"/>
  <c r="G106" i="5"/>
  <c r="F106" i="5"/>
  <c r="I106" i="5" s="1"/>
  <c r="E106" i="5"/>
  <c r="D106" i="5"/>
  <c r="C106" i="5"/>
  <c r="B106" i="5"/>
  <c r="A106" i="5"/>
  <c r="U105" i="5"/>
  <c r="R105" i="5"/>
  <c r="Q105" i="5"/>
  <c r="P105" i="5"/>
  <c r="S105" i="5" s="1"/>
  <c r="O105" i="5"/>
  <c r="M105" i="5"/>
  <c r="L105" i="5"/>
  <c r="K105" i="5"/>
  <c r="N105" i="5" s="1"/>
  <c r="J105" i="5"/>
  <c r="H105" i="5"/>
  <c r="I105" i="5" s="1"/>
  <c r="G105" i="5"/>
  <c r="F105" i="5"/>
  <c r="E105" i="5"/>
  <c r="D105" i="5"/>
  <c r="C105" i="5"/>
  <c r="B105" i="5"/>
  <c r="A105" i="5"/>
  <c r="U104" i="5"/>
  <c r="R104" i="5"/>
  <c r="Q104" i="5"/>
  <c r="P104" i="5"/>
  <c r="S104" i="5" s="1"/>
  <c r="O104" i="5"/>
  <c r="M104" i="5"/>
  <c r="N104" i="5" s="1"/>
  <c r="L104" i="5"/>
  <c r="K104" i="5"/>
  <c r="J104" i="5"/>
  <c r="I104" i="5"/>
  <c r="H104" i="5"/>
  <c r="G104" i="5"/>
  <c r="F104" i="5"/>
  <c r="E104" i="5"/>
  <c r="D104" i="5"/>
  <c r="C104" i="5"/>
  <c r="B104" i="5"/>
  <c r="A104" i="5"/>
  <c r="U103" i="5"/>
  <c r="T103" i="5"/>
  <c r="R103" i="5"/>
  <c r="S103" i="5" s="1"/>
  <c r="Q103" i="5"/>
  <c r="P103" i="5"/>
  <c r="O103" i="5"/>
  <c r="N103" i="5"/>
  <c r="M103" i="5"/>
  <c r="L103" i="5"/>
  <c r="K103" i="5"/>
  <c r="J103" i="5"/>
  <c r="H103" i="5"/>
  <c r="G103" i="5"/>
  <c r="F103" i="5"/>
  <c r="I103" i="5" s="1"/>
  <c r="E103" i="5"/>
  <c r="D103" i="5"/>
  <c r="C103" i="5"/>
  <c r="B103" i="5"/>
  <c r="A103" i="5"/>
  <c r="U102" i="5"/>
  <c r="S102" i="5"/>
  <c r="R102" i="5"/>
  <c r="Q102" i="5"/>
  <c r="P102" i="5"/>
  <c r="O102" i="5"/>
  <c r="M102" i="5"/>
  <c r="L102" i="5"/>
  <c r="K102" i="5"/>
  <c r="N102" i="5" s="1"/>
  <c r="J102" i="5"/>
  <c r="H102" i="5"/>
  <c r="G102" i="5"/>
  <c r="F102" i="5"/>
  <c r="I102" i="5" s="1"/>
  <c r="E102" i="5"/>
  <c r="D102" i="5"/>
  <c r="C102" i="5"/>
  <c r="B102" i="5"/>
  <c r="A102" i="5"/>
  <c r="U101" i="5"/>
  <c r="T101" i="5"/>
  <c r="R101" i="5"/>
  <c r="Q101" i="5"/>
  <c r="P101" i="5"/>
  <c r="S101" i="5" s="1"/>
  <c r="O101" i="5"/>
  <c r="M101" i="5"/>
  <c r="L101" i="5"/>
  <c r="K101" i="5"/>
  <c r="N101" i="5" s="1"/>
  <c r="J101" i="5"/>
  <c r="H101" i="5"/>
  <c r="I101" i="5" s="1"/>
  <c r="G101" i="5"/>
  <c r="F101" i="5"/>
  <c r="E101" i="5"/>
  <c r="D101" i="5"/>
  <c r="C101" i="5"/>
  <c r="B101" i="5"/>
  <c r="A101" i="5"/>
  <c r="U100" i="5"/>
  <c r="T100" i="5"/>
  <c r="R100" i="5"/>
  <c r="Q100" i="5"/>
  <c r="P100" i="5"/>
  <c r="S100" i="5" s="1"/>
  <c r="O100" i="5"/>
  <c r="M100" i="5"/>
  <c r="N100" i="5" s="1"/>
  <c r="L100" i="5"/>
  <c r="K100" i="5"/>
  <c r="J100" i="5"/>
  <c r="I100" i="5"/>
  <c r="H100" i="5"/>
  <c r="G100" i="5"/>
  <c r="F100" i="5"/>
  <c r="E100" i="5"/>
  <c r="D100" i="5"/>
  <c r="C100" i="5"/>
  <c r="B100" i="5"/>
  <c r="A100" i="5"/>
  <c r="U99" i="5"/>
  <c r="T99" i="5"/>
  <c r="R99" i="5"/>
  <c r="S99" i="5" s="1"/>
  <c r="Q99" i="5"/>
  <c r="P99" i="5"/>
  <c r="O99" i="5"/>
  <c r="N99" i="5"/>
  <c r="M99" i="5"/>
  <c r="L99" i="5"/>
  <c r="K99" i="5"/>
  <c r="J99" i="5"/>
  <c r="H99" i="5"/>
  <c r="G99" i="5"/>
  <c r="F99" i="5"/>
  <c r="I99" i="5" s="1"/>
  <c r="E99" i="5"/>
  <c r="D99" i="5"/>
  <c r="C99" i="5"/>
  <c r="B99" i="5"/>
  <c r="A99" i="5"/>
  <c r="U98" i="5"/>
  <c r="S98" i="5"/>
  <c r="R98" i="5"/>
  <c r="Q98" i="5"/>
  <c r="P98" i="5"/>
  <c r="O98" i="5"/>
  <c r="M98" i="5"/>
  <c r="L98" i="5"/>
  <c r="K98" i="5"/>
  <c r="N98" i="5" s="1"/>
  <c r="J98" i="5"/>
  <c r="H98" i="5"/>
  <c r="G98" i="5"/>
  <c r="F98" i="5"/>
  <c r="I98" i="5" s="1"/>
  <c r="E98" i="5"/>
  <c r="D98" i="5"/>
  <c r="C98" i="5"/>
  <c r="B98" i="5"/>
  <c r="A98" i="5"/>
  <c r="U97" i="5"/>
  <c r="T97" i="5"/>
  <c r="R97" i="5"/>
  <c r="Q97" i="5"/>
  <c r="P97" i="5"/>
  <c r="S97" i="5" s="1"/>
  <c r="O97" i="5"/>
  <c r="M97" i="5"/>
  <c r="L97" i="5"/>
  <c r="K97" i="5"/>
  <c r="N97" i="5" s="1"/>
  <c r="J97" i="5"/>
  <c r="H97" i="5"/>
  <c r="I97" i="5" s="1"/>
  <c r="G97" i="5"/>
  <c r="F97" i="5"/>
  <c r="E97" i="5"/>
  <c r="D97" i="5"/>
  <c r="C97" i="5"/>
  <c r="B97" i="5"/>
  <c r="A97" i="5"/>
  <c r="U96" i="5"/>
  <c r="R96" i="5"/>
  <c r="Q96" i="5"/>
  <c r="P96" i="5"/>
  <c r="S96" i="5" s="1"/>
  <c r="O96" i="5"/>
  <c r="M96" i="5"/>
  <c r="N96" i="5" s="1"/>
  <c r="L96" i="5"/>
  <c r="K96" i="5"/>
  <c r="J96" i="5"/>
  <c r="I96" i="5"/>
  <c r="H96" i="5"/>
  <c r="G96" i="5"/>
  <c r="F96" i="5"/>
  <c r="E96" i="5"/>
  <c r="D96" i="5"/>
  <c r="C96" i="5"/>
  <c r="B96" i="5"/>
  <c r="A96" i="5"/>
  <c r="U95" i="5"/>
  <c r="T95" i="5"/>
  <c r="R95" i="5"/>
  <c r="S95" i="5" s="1"/>
  <c r="Q95" i="5"/>
  <c r="P95" i="5"/>
  <c r="O95" i="5"/>
  <c r="N95" i="5"/>
  <c r="M95" i="5"/>
  <c r="L95" i="5"/>
  <c r="K95" i="5"/>
  <c r="J95" i="5"/>
  <c r="H95" i="5"/>
  <c r="G95" i="5"/>
  <c r="F95" i="5"/>
  <c r="I95" i="5" s="1"/>
  <c r="E95" i="5"/>
  <c r="D95" i="5"/>
  <c r="C95" i="5"/>
  <c r="B95" i="5"/>
  <c r="A95" i="5"/>
  <c r="U94" i="5"/>
  <c r="S94" i="5"/>
  <c r="R94" i="5"/>
  <c r="Q94" i="5"/>
  <c r="P94" i="5"/>
  <c r="O94" i="5"/>
  <c r="M94" i="5"/>
  <c r="L94" i="5"/>
  <c r="K94" i="5"/>
  <c r="N94" i="5" s="1"/>
  <c r="J94" i="5"/>
  <c r="H94" i="5"/>
  <c r="G94" i="5"/>
  <c r="F94" i="5"/>
  <c r="I94" i="5" s="1"/>
  <c r="E94" i="5"/>
  <c r="D94" i="5"/>
  <c r="C94" i="5"/>
  <c r="B94" i="5"/>
  <c r="A94" i="5"/>
  <c r="U93" i="5"/>
  <c r="T93" i="5"/>
  <c r="R93" i="5"/>
  <c r="Q93" i="5"/>
  <c r="P93" i="5"/>
  <c r="S93" i="5" s="1"/>
  <c r="O93" i="5"/>
  <c r="M93" i="5"/>
  <c r="L93" i="5"/>
  <c r="K93" i="5"/>
  <c r="N93" i="5" s="1"/>
  <c r="J93" i="5"/>
  <c r="H93" i="5"/>
  <c r="I93" i="5" s="1"/>
  <c r="G93" i="5"/>
  <c r="F93" i="5"/>
  <c r="E93" i="5"/>
  <c r="D93" i="5"/>
  <c r="C93" i="5"/>
  <c r="B93" i="5"/>
  <c r="A93" i="5"/>
  <c r="U92" i="5"/>
  <c r="R92" i="5"/>
  <c r="Q92" i="5"/>
  <c r="P92" i="5"/>
  <c r="S92" i="5" s="1"/>
  <c r="O92" i="5"/>
  <c r="M92" i="5"/>
  <c r="N92" i="5" s="1"/>
  <c r="L92" i="5"/>
  <c r="K92" i="5"/>
  <c r="J92" i="5"/>
  <c r="I92" i="5"/>
  <c r="H92" i="5"/>
  <c r="G92" i="5"/>
  <c r="F92" i="5"/>
  <c r="E92" i="5"/>
  <c r="D92" i="5"/>
  <c r="C92" i="5"/>
  <c r="B92" i="5"/>
  <c r="A92" i="5"/>
  <c r="U91" i="5"/>
  <c r="T91" i="5"/>
  <c r="R91" i="5"/>
  <c r="S91" i="5" s="1"/>
  <c r="Q91" i="5"/>
  <c r="P91" i="5"/>
  <c r="O91" i="5"/>
  <c r="N91" i="5"/>
  <c r="M91" i="5"/>
  <c r="L91" i="5"/>
  <c r="K91" i="5"/>
  <c r="J91" i="5"/>
  <c r="H91" i="5"/>
  <c r="G91" i="5"/>
  <c r="F91" i="5"/>
  <c r="I91" i="5" s="1"/>
  <c r="E91" i="5"/>
  <c r="D91" i="5"/>
  <c r="C91" i="5"/>
  <c r="B91" i="5"/>
  <c r="A91" i="5"/>
  <c r="U90" i="5"/>
  <c r="T90" i="5"/>
  <c r="S90" i="5"/>
  <c r="R90" i="5"/>
  <c r="Q90" i="5"/>
  <c r="P90" i="5"/>
  <c r="O90" i="5"/>
  <c r="M90" i="5"/>
  <c r="L90" i="5"/>
  <c r="K90" i="5"/>
  <c r="N90" i="5" s="1"/>
  <c r="J90" i="5"/>
  <c r="H90" i="5"/>
  <c r="G90" i="5"/>
  <c r="F90" i="5"/>
  <c r="I90" i="5" s="1"/>
  <c r="E90" i="5"/>
  <c r="D90" i="5"/>
  <c r="C90" i="5"/>
  <c r="B90" i="5"/>
  <c r="A90" i="5"/>
  <c r="U89" i="5"/>
  <c r="R89" i="5"/>
  <c r="Q89" i="5"/>
  <c r="P89" i="5"/>
  <c r="S89" i="5" s="1"/>
  <c r="O89" i="5"/>
  <c r="M89" i="5"/>
  <c r="L89" i="5"/>
  <c r="K89" i="5"/>
  <c r="N89" i="5" s="1"/>
  <c r="J89" i="5"/>
  <c r="H89" i="5"/>
  <c r="I89" i="5" s="1"/>
  <c r="G89" i="5"/>
  <c r="F89" i="5"/>
  <c r="E89" i="5"/>
  <c r="D89" i="5"/>
  <c r="C89" i="5"/>
  <c r="B89" i="5"/>
  <c r="A89" i="5"/>
  <c r="U88" i="5"/>
  <c r="R88" i="5"/>
  <c r="Q88" i="5"/>
  <c r="P88" i="5"/>
  <c r="S88" i="5" s="1"/>
  <c r="O88" i="5"/>
  <c r="M88" i="5"/>
  <c r="N88" i="5" s="1"/>
  <c r="L88" i="5"/>
  <c r="K88" i="5"/>
  <c r="J88" i="5"/>
  <c r="I88" i="5"/>
  <c r="H88" i="5"/>
  <c r="G88" i="5"/>
  <c r="F88" i="5"/>
  <c r="E88" i="5"/>
  <c r="D88" i="5"/>
  <c r="C88" i="5"/>
  <c r="B88" i="5"/>
  <c r="A88" i="5"/>
  <c r="U87" i="5"/>
  <c r="T87" i="5"/>
  <c r="R87" i="5"/>
  <c r="S87" i="5" s="1"/>
  <c r="Q87" i="5"/>
  <c r="P87" i="5"/>
  <c r="O87" i="5"/>
  <c r="N87" i="5"/>
  <c r="M87" i="5"/>
  <c r="L87" i="5"/>
  <c r="K87" i="5"/>
  <c r="J87" i="5"/>
  <c r="H87" i="5"/>
  <c r="G87" i="5"/>
  <c r="F87" i="5"/>
  <c r="I87" i="5" s="1"/>
  <c r="E87" i="5"/>
  <c r="D87" i="5"/>
  <c r="C87" i="5"/>
  <c r="B87" i="5"/>
  <c r="A87" i="5"/>
  <c r="U86" i="5"/>
  <c r="S86" i="5"/>
  <c r="R86" i="5"/>
  <c r="Q86" i="5"/>
  <c r="P86" i="5"/>
  <c r="O86" i="5"/>
  <c r="M86" i="5"/>
  <c r="L86" i="5"/>
  <c r="K86" i="5"/>
  <c r="N86" i="5" s="1"/>
  <c r="J86" i="5"/>
  <c r="H86" i="5"/>
  <c r="G86" i="5"/>
  <c r="F86" i="5"/>
  <c r="I86" i="5" s="1"/>
  <c r="E86" i="5"/>
  <c r="D86" i="5"/>
  <c r="C86" i="5"/>
  <c r="B86" i="5"/>
  <c r="A86" i="5"/>
  <c r="U85" i="5"/>
  <c r="T85" i="5"/>
  <c r="R85" i="5"/>
  <c r="Q85" i="5"/>
  <c r="P85" i="5"/>
  <c r="S85" i="5" s="1"/>
  <c r="O85" i="5"/>
  <c r="M85" i="5"/>
  <c r="L85" i="5"/>
  <c r="K85" i="5"/>
  <c r="N85" i="5" s="1"/>
  <c r="J85" i="5"/>
  <c r="H85" i="5"/>
  <c r="I85" i="5" s="1"/>
  <c r="G85" i="5"/>
  <c r="F85" i="5"/>
  <c r="E85" i="5"/>
  <c r="D85" i="5"/>
  <c r="C85" i="5"/>
  <c r="B85" i="5"/>
  <c r="A85" i="5"/>
  <c r="U84" i="5"/>
  <c r="T84" i="5"/>
  <c r="R84" i="5"/>
  <c r="Q84" i="5"/>
  <c r="P84" i="5"/>
  <c r="S84" i="5" s="1"/>
  <c r="O84" i="5"/>
  <c r="M84" i="5"/>
  <c r="N84" i="5" s="1"/>
  <c r="L84" i="5"/>
  <c r="K84" i="5"/>
  <c r="J84" i="5"/>
  <c r="I84" i="5"/>
  <c r="H84" i="5"/>
  <c r="G84" i="5"/>
  <c r="F84" i="5"/>
  <c r="E84" i="5"/>
  <c r="D84" i="5"/>
  <c r="C84" i="5"/>
  <c r="B84" i="5"/>
  <c r="A84" i="5"/>
  <c r="U83" i="5"/>
  <c r="T83" i="5"/>
  <c r="R83" i="5"/>
  <c r="S83" i="5" s="1"/>
  <c r="Q83" i="5"/>
  <c r="P83" i="5"/>
  <c r="O83" i="5"/>
  <c r="N83" i="5"/>
  <c r="M83" i="5"/>
  <c r="L83" i="5"/>
  <c r="K83" i="5"/>
  <c r="J83" i="5"/>
  <c r="H83" i="5"/>
  <c r="G83" i="5"/>
  <c r="F83" i="5"/>
  <c r="I83" i="5" s="1"/>
  <c r="E83" i="5"/>
  <c r="D83" i="5"/>
  <c r="C83" i="5"/>
  <c r="B83" i="5"/>
  <c r="A83" i="5"/>
  <c r="U82" i="5"/>
  <c r="S82" i="5"/>
  <c r="R82" i="5"/>
  <c r="Q82" i="5"/>
  <c r="P82" i="5"/>
  <c r="O82" i="5"/>
  <c r="M82" i="5"/>
  <c r="L82" i="5"/>
  <c r="K82" i="5"/>
  <c r="N82" i="5" s="1"/>
  <c r="J82" i="5"/>
  <c r="H82" i="5"/>
  <c r="G82" i="5"/>
  <c r="F82" i="5"/>
  <c r="I82" i="5" s="1"/>
  <c r="E82" i="5"/>
  <c r="D82" i="5"/>
  <c r="C82" i="5"/>
  <c r="B82" i="5"/>
  <c r="A82" i="5"/>
  <c r="U81" i="5"/>
  <c r="T81" i="5"/>
  <c r="R81" i="5"/>
  <c r="Q81" i="5"/>
  <c r="P81" i="5"/>
  <c r="S81" i="5" s="1"/>
  <c r="O81" i="5"/>
  <c r="M81" i="5"/>
  <c r="L81" i="5"/>
  <c r="K81" i="5"/>
  <c r="N81" i="5" s="1"/>
  <c r="J81" i="5"/>
  <c r="H81" i="5"/>
  <c r="I81" i="5" s="1"/>
  <c r="G81" i="5"/>
  <c r="F81" i="5"/>
  <c r="E81" i="5"/>
  <c r="D81" i="5"/>
  <c r="C81" i="5"/>
  <c r="B81" i="5"/>
  <c r="A81" i="5"/>
  <c r="U80" i="5"/>
  <c r="R80" i="5"/>
  <c r="Q80" i="5"/>
  <c r="P80" i="5"/>
  <c r="S80" i="5" s="1"/>
  <c r="O80" i="5"/>
  <c r="M80" i="5"/>
  <c r="N80" i="5" s="1"/>
  <c r="L80" i="5"/>
  <c r="K80" i="5"/>
  <c r="J80" i="5"/>
  <c r="I80" i="5"/>
  <c r="H80" i="5"/>
  <c r="G80" i="5"/>
  <c r="F80" i="5"/>
  <c r="E80" i="5"/>
  <c r="D80" i="5"/>
  <c r="C80" i="5"/>
  <c r="B80" i="5"/>
  <c r="A80" i="5"/>
  <c r="U79" i="5"/>
  <c r="T79" i="5"/>
  <c r="R79" i="5"/>
  <c r="S79" i="5" s="1"/>
  <c r="Q79" i="5"/>
  <c r="P79" i="5"/>
  <c r="O79" i="5"/>
  <c r="N79" i="5"/>
  <c r="M79" i="5"/>
  <c r="L79" i="5"/>
  <c r="K79" i="5"/>
  <c r="J79" i="5"/>
  <c r="H79" i="5"/>
  <c r="G79" i="5"/>
  <c r="F79" i="5"/>
  <c r="I79" i="5" s="1"/>
  <c r="E79" i="5"/>
  <c r="D79" i="5"/>
  <c r="C79" i="5"/>
  <c r="B79" i="5"/>
  <c r="A79" i="5"/>
  <c r="U78" i="5"/>
  <c r="S78" i="5"/>
  <c r="R78" i="5"/>
  <c r="Q78" i="5"/>
  <c r="P78" i="5"/>
  <c r="O78" i="5"/>
  <c r="M78" i="5"/>
  <c r="L78" i="5"/>
  <c r="K78" i="5"/>
  <c r="N78" i="5" s="1"/>
  <c r="J78" i="5"/>
  <c r="H78" i="5"/>
  <c r="G78" i="5"/>
  <c r="F78" i="5"/>
  <c r="I78" i="5" s="1"/>
  <c r="E78" i="5"/>
  <c r="D78" i="5"/>
  <c r="C78" i="5"/>
  <c r="B78" i="5"/>
  <c r="A78" i="5"/>
  <c r="U77" i="5"/>
  <c r="T77" i="5"/>
  <c r="R77" i="5"/>
  <c r="Q77" i="5"/>
  <c r="P77" i="5"/>
  <c r="S77" i="5" s="1"/>
  <c r="O77" i="5"/>
  <c r="M77" i="5"/>
  <c r="L77" i="5"/>
  <c r="K77" i="5"/>
  <c r="N77" i="5" s="1"/>
  <c r="J77" i="5"/>
  <c r="H77" i="5"/>
  <c r="I77" i="5" s="1"/>
  <c r="G77" i="5"/>
  <c r="F77" i="5"/>
  <c r="E77" i="5"/>
  <c r="D77" i="5"/>
  <c r="C77" i="5"/>
  <c r="B77" i="5"/>
  <c r="A77" i="5"/>
  <c r="U76" i="5"/>
  <c r="R76" i="5"/>
  <c r="Q76" i="5"/>
  <c r="P76" i="5"/>
  <c r="S76" i="5" s="1"/>
  <c r="O76" i="5"/>
  <c r="M76" i="5"/>
  <c r="N76" i="5" s="1"/>
  <c r="L76" i="5"/>
  <c r="K76" i="5"/>
  <c r="J76" i="5"/>
  <c r="I76" i="5"/>
  <c r="H76" i="5"/>
  <c r="G76" i="5"/>
  <c r="F76" i="5"/>
  <c r="E76" i="5"/>
  <c r="D76" i="5"/>
  <c r="C76" i="5"/>
  <c r="B76" i="5"/>
  <c r="A76" i="5"/>
  <c r="U75" i="5"/>
  <c r="T75" i="5"/>
  <c r="R75" i="5"/>
  <c r="S75" i="5" s="1"/>
  <c r="Q75" i="5"/>
  <c r="P75" i="5"/>
  <c r="O75" i="5"/>
  <c r="N75" i="5"/>
  <c r="M75" i="5"/>
  <c r="L75" i="5"/>
  <c r="K75" i="5"/>
  <c r="J75" i="5"/>
  <c r="H75" i="5"/>
  <c r="G75" i="5"/>
  <c r="F75" i="5"/>
  <c r="I75" i="5" s="1"/>
  <c r="E75" i="5"/>
  <c r="D75" i="5"/>
  <c r="C75" i="5"/>
  <c r="B75" i="5"/>
  <c r="A75" i="5"/>
  <c r="U74" i="5"/>
  <c r="T74" i="5"/>
  <c r="S74" i="5"/>
  <c r="R74" i="5"/>
  <c r="Q74" i="5"/>
  <c r="P74" i="5"/>
  <c r="O74" i="5"/>
  <c r="M74" i="5"/>
  <c r="L74" i="5"/>
  <c r="K74" i="5"/>
  <c r="N74" i="5" s="1"/>
  <c r="J74" i="5"/>
  <c r="H74" i="5"/>
  <c r="G74" i="5"/>
  <c r="F74" i="5"/>
  <c r="I74" i="5" s="1"/>
  <c r="E74" i="5"/>
  <c r="D74" i="5"/>
  <c r="C74" i="5"/>
  <c r="B74" i="5"/>
  <c r="A74" i="5"/>
  <c r="U73" i="5"/>
  <c r="R73" i="5"/>
  <c r="Q73" i="5"/>
  <c r="P73" i="5"/>
  <c r="S73" i="5" s="1"/>
  <c r="O73" i="5"/>
  <c r="M73" i="5"/>
  <c r="L73" i="5"/>
  <c r="K73" i="5"/>
  <c r="N73" i="5" s="1"/>
  <c r="J73" i="5"/>
  <c r="H73" i="5"/>
  <c r="I73" i="5" s="1"/>
  <c r="G73" i="5"/>
  <c r="F73" i="5"/>
  <c r="E73" i="5"/>
  <c r="D73" i="5"/>
  <c r="C73" i="5"/>
  <c r="B73" i="5"/>
  <c r="A73" i="5"/>
  <c r="U72" i="5"/>
  <c r="R72" i="5"/>
  <c r="Q72" i="5"/>
  <c r="P72" i="5"/>
  <c r="S72" i="5" s="1"/>
  <c r="O72" i="5"/>
  <c r="M72" i="5"/>
  <c r="N72" i="5" s="1"/>
  <c r="L72" i="5"/>
  <c r="K72" i="5"/>
  <c r="J72" i="5"/>
  <c r="H72" i="5"/>
  <c r="I72" i="5" s="1"/>
  <c r="G72" i="5"/>
  <c r="F72" i="5"/>
  <c r="E72" i="5"/>
  <c r="D72" i="5"/>
  <c r="C72" i="5"/>
  <c r="B72" i="5"/>
  <c r="A72" i="5"/>
  <c r="U71" i="5"/>
  <c r="T71" i="5"/>
  <c r="R71" i="5"/>
  <c r="S71" i="5" s="1"/>
  <c r="Q71" i="5"/>
  <c r="P71" i="5"/>
  <c r="O71" i="5"/>
  <c r="N71" i="5"/>
  <c r="M71" i="5"/>
  <c r="L71" i="5"/>
  <c r="K71" i="5"/>
  <c r="J71" i="5"/>
  <c r="H71" i="5"/>
  <c r="G71" i="5"/>
  <c r="F71" i="5"/>
  <c r="I71" i="5" s="1"/>
  <c r="E71" i="5"/>
  <c r="D71" i="5"/>
  <c r="C71" i="5"/>
  <c r="B71" i="5"/>
  <c r="A71" i="5"/>
  <c r="U70" i="5"/>
  <c r="T70" i="5"/>
  <c r="S70" i="5"/>
  <c r="R70" i="5"/>
  <c r="Q70" i="5"/>
  <c r="P70" i="5"/>
  <c r="O70" i="5"/>
  <c r="M70" i="5"/>
  <c r="L70" i="5"/>
  <c r="K70" i="5"/>
  <c r="N70" i="5" s="1"/>
  <c r="J70" i="5"/>
  <c r="H70" i="5"/>
  <c r="G70" i="5"/>
  <c r="F70" i="5"/>
  <c r="I70" i="5" s="1"/>
  <c r="E70" i="5"/>
  <c r="D70" i="5"/>
  <c r="C70" i="5"/>
  <c r="B70" i="5"/>
  <c r="A70" i="5"/>
  <c r="U69" i="5"/>
  <c r="T69" i="5"/>
  <c r="R69" i="5"/>
  <c r="Q69" i="5"/>
  <c r="P69" i="5"/>
  <c r="S69" i="5" s="1"/>
  <c r="O69" i="5"/>
  <c r="M69" i="5"/>
  <c r="L69" i="5"/>
  <c r="K69" i="5"/>
  <c r="N69" i="5" s="1"/>
  <c r="J69" i="5"/>
  <c r="H69" i="5"/>
  <c r="I69" i="5" s="1"/>
  <c r="G69" i="5"/>
  <c r="F69" i="5"/>
  <c r="E69" i="5"/>
  <c r="D69" i="5"/>
  <c r="C69" i="5"/>
  <c r="B69" i="5"/>
  <c r="A69" i="5"/>
  <c r="U68" i="5"/>
  <c r="T68" i="5"/>
  <c r="R68" i="5"/>
  <c r="Q68" i="5"/>
  <c r="P68" i="5"/>
  <c r="S68" i="5" s="1"/>
  <c r="O68" i="5"/>
  <c r="M68" i="5"/>
  <c r="N68" i="5" s="1"/>
  <c r="L68" i="5"/>
  <c r="K68" i="5"/>
  <c r="J68" i="5"/>
  <c r="I68" i="5"/>
  <c r="H68" i="5"/>
  <c r="G68" i="5"/>
  <c r="F68" i="5"/>
  <c r="E68" i="5"/>
  <c r="D68" i="5"/>
  <c r="C68" i="5"/>
  <c r="B68" i="5"/>
  <c r="A68" i="5"/>
  <c r="U67" i="5"/>
  <c r="T67" i="5"/>
  <c r="R67" i="5"/>
  <c r="S67" i="5" s="1"/>
  <c r="Q67" i="5"/>
  <c r="P67" i="5"/>
  <c r="O67" i="5"/>
  <c r="M67" i="5"/>
  <c r="N67" i="5" s="1"/>
  <c r="L67" i="5"/>
  <c r="K67" i="5"/>
  <c r="J67" i="5"/>
  <c r="I67" i="5"/>
  <c r="H67" i="5"/>
  <c r="G67" i="5"/>
  <c r="F67" i="5"/>
  <c r="E67" i="5"/>
  <c r="D67" i="5"/>
  <c r="C67" i="5"/>
  <c r="B67" i="5"/>
  <c r="A67" i="5"/>
  <c r="U66" i="5"/>
  <c r="T66" i="5"/>
  <c r="R66" i="5"/>
  <c r="S66" i="5" s="1"/>
  <c r="Q66" i="5"/>
  <c r="P66" i="5"/>
  <c r="O66" i="5"/>
  <c r="N66" i="5"/>
  <c r="M66" i="5"/>
  <c r="L66" i="5"/>
  <c r="K66" i="5"/>
  <c r="J66" i="5"/>
  <c r="H66" i="5"/>
  <c r="G66" i="5"/>
  <c r="F66" i="5"/>
  <c r="I66" i="5" s="1"/>
  <c r="E66" i="5"/>
  <c r="D66" i="5"/>
  <c r="C66" i="5"/>
  <c r="B66" i="5"/>
  <c r="A66" i="5"/>
  <c r="U65" i="5"/>
  <c r="T65" i="5"/>
  <c r="R65" i="5"/>
  <c r="Q65" i="5"/>
  <c r="P65" i="5"/>
  <c r="S65" i="5" s="1"/>
  <c r="O65" i="5"/>
  <c r="M65" i="5"/>
  <c r="L65" i="5"/>
  <c r="K65" i="5"/>
  <c r="N65" i="5" s="1"/>
  <c r="J65" i="5"/>
  <c r="H65" i="5"/>
  <c r="I65" i="5" s="1"/>
  <c r="G65" i="5"/>
  <c r="F65" i="5"/>
  <c r="E65" i="5"/>
  <c r="D65" i="5"/>
  <c r="C65" i="5"/>
  <c r="B65" i="5"/>
  <c r="A65" i="5"/>
  <c r="U64" i="5"/>
  <c r="T64" i="5"/>
  <c r="R64" i="5"/>
  <c r="Q64" i="5"/>
  <c r="P64" i="5"/>
  <c r="S64" i="5" s="1"/>
  <c r="O64" i="5"/>
  <c r="M64" i="5"/>
  <c r="N64" i="5" s="1"/>
  <c r="L64" i="5"/>
  <c r="K64" i="5"/>
  <c r="J64" i="5"/>
  <c r="I64" i="5"/>
  <c r="H64" i="5"/>
  <c r="G64" i="5"/>
  <c r="F64" i="5"/>
  <c r="E64" i="5"/>
  <c r="D64" i="5"/>
  <c r="C64" i="5"/>
  <c r="B64" i="5"/>
  <c r="A64" i="5"/>
  <c r="U63" i="5"/>
  <c r="T63" i="5"/>
  <c r="R63" i="5"/>
  <c r="S63" i="5" s="1"/>
  <c r="Q63" i="5"/>
  <c r="P63" i="5"/>
  <c r="O63" i="5"/>
  <c r="M63" i="5"/>
  <c r="N63" i="5" s="1"/>
  <c r="L63" i="5"/>
  <c r="K63" i="5"/>
  <c r="J63" i="5"/>
  <c r="H63" i="5"/>
  <c r="G63" i="5"/>
  <c r="F63" i="5"/>
  <c r="I63" i="5" s="1"/>
  <c r="E63" i="5"/>
  <c r="D63" i="5"/>
  <c r="C63" i="5"/>
  <c r="B63" i="5"/>
  <c r="A63" i="5"/>
  <c r="U62" i="5"/>
  <c r="T62" i="5"/>
  <c r="R62" i="5"/>
  <c r="S62" i="5" s="1"/>
  <c r="Q62" i="5"/>
  <c r="P62" i="5"/>
  <c r="O62" i="5"/>
  <c r="M62" i="5"/>
  <c r="L62" i="5"/>
  <c r="K62" i="5"/>
  <c r="N62" i="5" s="1"/>
  <c r="J62" i="5"/>
  <c r="H62" i="5"/>
  <c r="G62" i="5"/>
  <c r="F62" i="5"/>
  <c r="I62" i="5" s="1"/>
  <c r="E62" i="5"/>
  <c r="D62" i="5"/>
  <c r="C62" i="5"/>
  <c r="B62" i="5"/>
  <c r="A62" i="5"/>
  <c r="U61" i="5"/>
  <c r="T61" i="5"/>
  <c r="R61" i="5"/>
  <c r="Q61" i="5"/>
  <c r="P61" i="5"/>
  <c r="S61" i="5" s="1"/>
  <c r="O61" i="5"/>
  <c r="M61" i="5"/>
  <c r="L61" i="5"/>
  <c r="K61" i="5"/>
  <c r="N61" i="5" s="1"/>
  <c r="J61" i="5"/>
  <c r="H61" i="5"/>
  <c r="I61" i="5" s="1"/>
  <c r="G61" i="5"/>
  <c r="F61" i="5"/>
  <c r="E61" i="5"/>
  <c r="D61" i="5"/>
  <c r="C61" i="5"/>
  <c r="B61" i="5"/>
  <c r="A61" i="5"/>
  <c r="U60" i="5"/>
  <c r="T60" i="5"/>
  <c r="R60" i="5"/>
  <c r="Q60" i="5"/>
  <c r="P60" i="5"/>
  <c r="S60" i="5" s="1"/>
  <c r="O60" i="5"/>
  <c r="M60" i="5"/>
  <c r="N60" i="5" s="1"/>
  <c r="L60" i="5"/>
  <c r="K60" i="5"/>
  <c r="J60" i="5"/>
  <c r="I60" i="5"/>
  <c r="H60" i="5"/>
  <c r="G60" i="5"/>
  <c r="F60" i="5"/>
  <c r="E60" i="5"/>
  <c r="D60" i="5"/>
  <c r="C60" i="5"/>
  <c r="B60" i="5"/>
  <c r="A60" i="5"/>
  <c r="U59" i="5"/>
  <c r="R59" i="5"/>
  <c r="S59" i="5" s="1"/>
  <c r="Q59" i="5"/>
  <c r="P59" i="5"/>
  <c r="O59" i="5"/>
  <c r="N59" i="5"/>
  <c r="M59" i="5"/>
  <c r="L59" i="5"/>
  <c r="K59" i="5"/>
  <c r="J59" i="5"/>
  <c r="H59" i="5"/>
  <c r="G59" i="5"/>
  <c r="F59" i="5"/>
  <c r="I59" i="5" s="1"/>
  <c r="E59" i="5"/>
  <c r="D59" i="5"/>
  <c r="C59" i="5"/>
  <c r="B59" i="5"/>
  <c r="A59" i="5"/>
  <c r="U58" i="5"/>
  <c r="T58" i="5"/>
  <c r="S58" i="5"/>
  <c r="R58" i="5"/>
  <c r="Q58" i="5"/>
  <c r="P58" i="5"/>
  <c r="O58" i="5"/>
  <c r="M58" i="5"/>
  <c r="L58" i="5"/>
  <c r="K58" i="5"/>
  <c r="N58" i="5" s="1"/>
  <c r="J58" i="5"/>
  <c r="H58" i="5"/>
  <c r="G58" i="5"/>
  <c r="F58" i="5"/>
  <c r="I58" i="5" s="1"/>
  <c r="E58" i="5"/>
  <c r="D58" i="5"/>
  <c r="C58" i="5"/>
  <c r="B58" i="5"/>
  <c r="A58" i="5"/>
  <c r="U57" i="5"/>
  <c r="S57" i="5"/>
  <c r="R57" i="5"/>
  <c r="Q57" i="5"/>
  <c r="P57" i="5"/>
  <c r="O57" i="5"/>
  <c r="M57" i="5"/>
  <c r="L57" i="5"/>
  <c r="K57" i="5"/>
  <c r="N57" i="5" s="1"/>
  <c r="J57" i="5"/>
  <c r="H57" i="5"/>
  <c r="I57" i="5" s="1"/>
  <c r="G57" i="5"/>
  <c r="F57" i="5"/>
  <c r="E57" i="5"/>
  <c r="D57" i="5"/>
  <c r="C57" i="5"/>
  <c r="B57" i="5"/>
  <c r="A57" i="5"/>
  <c r="U56" i="5"/>
  <c r="T56" i="5"/>
  <c r="R56" i="5"/>
  <c r="Q56" i="5"/>
  <c r="P56" i="5"/>
  <c r="S56" i="5" s="1"/>
  <c r="O56" i="5"/>
  <c r="M56" i="5"/>
  <c r="N56" i="5" s="1"/>
  <c r="L56" i="5"/>
  <c r="K56" i="5"/>
  <c r="J56" i="5"/>
  <c r="H56" i="5"/>
  <c r="I56" i="5" s="1"/>
  <c r="G56" i="5"/>
  <c r="F56" i="5"/>
  <c r="E56" i="5"/>
  <c r="D56" i="5"/>
  <c r="C56" i="5"/>
  <c r="B56" i="5"/>
  <c r="A56" i="5"/>
  <c r="U55" i="5"/>
  <c r="R55" i="5"/>
  <c r="S55" i="5" s="1"/>
  <c r="Q55" i="5"/>
  <c r="P55" i="5"/>
  <c r="O55" i="5"/>
  <c r="M55" i="5"/>
  <c r="N55" i="5" s="1"/>
  <c r="L55" i="5"/>
  <c r="K55" i="5"/>
  <c r="J55" i="5"/>
  <c r="I55" i="5"/>
  <c r="H55" i="5"/>
  <c r="G55" i="5"/>
  <c r="F55" i="5"/>
  <c r="E55" i="5"/>
  <c r="D55" i="5"/>
  <c r="C55" i="5"/>
  <c r="B55" i="5"/>
  <c r="A55" i="5"/>
  <c r="U54" i="5"/>
  <c r="T54" i="5"/>
  <c r="R54" i="5"/>
  <c r="S54" i="5" s="1"/>
  <c r="Q54" i="5"/>
  <c r="P54" i="5"/>
  <c r="O54" i="5"/>
  <c r="N54" i="5"/>
  <c r="M54" i="5"/>
  <c r="L54" i="5"/>
  <c r="K54" i="5"/>
  <c r="J54" i="5"/>
  <c r="H54" i="5"/>
  <c r="G54" i="5"/>
  <c r="F54" i="5"/>
  <c r="I54" i="5" s="1"/>
  <c r="E54" i="5"/>
  <c r="D54" i="5"/>
  <c r="C54" i="5"/>
  <c r="B54" i="5"/>
  <c r="A54" i="5"/>
  <c r="U53" i="5"/>
  <c r="T53" i="5"/>
  <c r="R53" i="5"/>
  <c r="Q53" i="5"/>
  <c r="P53" i="5"/>
  <c r="S53" i="5" s="1"/>
  <c r="O53" i="5"/>
  <c r="M53" i="5"/>
  <c r="L53" i="5"/>
  <c r="K53" i="5"/>
  <c r="N53" i="5" s="1"/>
  <c r="J53" i="5"/>
  <c r="H53" i="5"/>
  <c r="I53" i="5" s="1"/>
  <c r="G53" i="5"/>
  <c r="F53" i="5"/>
  <c r="E53" i="5"/>
  <c r="D53" i="5"/>
  <c r="C53" i="5"/>
  <c r="B53" i="5"/>
  <c r="A53" i="5"/>
  <c r="U52" i="5"/>
  <c r="T52" i="5"/>
  <c r="R52" i="5"/>
  <c r="Q52" i="5"/>
  <c r="P52" i="5"/>
  <c r="S52" i="5" s="1"/>
  <c r="O52" i="5"/>
  <c r="M52" i="5"/>
  <c r="N52" i="5" s="1"/>
  <c r="L52" i="5"/>
  <c r="K52" i="5"/>
  <c r="J52" i="5"/>
  <c r="I52" i="5"/>
  <c r="H52" i="5"/>
  <c r="G52" i="5"/>
  <c r="F52" i="5"/>
  <c r="E52" i="5"/>
  <c r="D52" i="5"/>
  <c r="C52" i="5"/>
  <c r="B52" i="5"/>
  <c r="A52" i="5"/>
  <c r="U51" i="5"/>
  <c r="T51" i="5"/>
  <c r="R51" i="5"/>
  <c r="S51" i="5" s="1"/>
  <c r="Q51" i="5"/>
  <c r="P51" i="5"/>
  <c r="O51" i="5"/>
  <c r="M51" i="5"/>
  <c r="N51" i="5" s="1"/>
  <c r="L51" i="5"/>
  <c r="K51" i="5"/>
  <c r="J51" i="5"/>
  <c r="I51" i="5"/>
  <c r="H51" i="5"/>
  <c r="G51" i="5"/>
  <c r="F51" i="5"/>
  <c r="E51" i="5"/>
  <c r="D51" i="5"/>
  <c r="C51" i="5"/>
  <c r="B51" i="5"/>
  <c r="A51" i="5"/>
  <c r="U50" i="5"/>
  <c r="S50" i="5"/>
  <c r="R50" i="5"/>
  <c r="Q50" i="5"/>
  <c r="P50" i="5"/>
  <c r="O50" i="5"/>
  <c r="M50" i="5"/>
  <c r="L50" i="5"/>
  <c r="K50" i="5"/>
  <c r="N50" i="5" s="1"/>
  <c r="J50" i="5"/>
  <c r="H50" i="5"/>
  <c r="G50" i="5"/>
  <c r="F50" i="5"/>
  <c r="I50" i="5" s="1"/>
  <c r="E50" i="5"/>
  <c r="D50" i="5"/>
  <c r="C50" i="5"/>
  <c r="B50" i="5"/>
  <c r="A50" i="5"/>
  <c r="U49" i="5"/>
  <c r="S49" i="5"/>
  <c r="R49" i="5"/>
  <c r="Q49" i="5"/>
  <c r="P49" i="5"/>
  <c r="O49" i="5"/>
  <c r="M49" i="5"/>
  <c r="L49" i="5"/>
  <c r="K49" i="5"/>
  <c r="N49" i="5" s="1"/>
  <c r="J49" i="5"/>
  <c r="H49" i="5"/>
  <c r="I49" i="5" s="1"/>
  <c r="G49" i="5"/>
  <c r="F49" i="5"/>
  <c r="E49" i="5"/>
  <c r="D49" i="5"/>
  <c r="C49" i="5"/>
  <c r="B49" i="5"/>
  <c r="A49" i="5"/>
  <c r="U48" i="5"/>
  <c r="T48" i="5"/>
  <c r="R48" i="5"/>
  <c r="Q48" i="5"/>
  <c r="P48" i="5"/>
  <c r="S48" i="5" s="1"/>
  <c r="O48" i="5"/>
  <c r="M48" i="5"/>
  <c r="N48" i="5" s="1"/>
  <c r="L48" i="5"/>
  <c r="K48" i="5"/>
  <c r="J48" i="5"/>
  <c r="H48" i="5"/>
  <c r="I48" i="5" s="1"/>
  <c r="G48" i="5"/>
  <c r="F48" i="5"/>
  <c r="E48" i="5"/>
  <c r="D48" i="5"/>
  <c r="C48" i="5"/>
  <c r="B48" i="5"/>
  <c r="A48" i="5"/>
  <c r="U47" i="5"/>
  <c r="T47" i="5"/>
  <c r="R47" i="5"/>
  <c r="Q47" i="5"/>
  <c r="P47" i="5"/>
  <c r="O47" i="5"/>
  <c r="N47" i="5"/>
  <c r="M47" i="5"/>
  <c r="L47" i="5"/>
  <c r="K47" i="5"/>
  <c r="J47" i="5"/>
  <c r="H47" i="5"/>
  <c r="G47" i="5"/>
  <c r="F47" i="5"/>
  <c r="I47" i="5" s="1"/>
  <c r="E47" i="5"/>
  <c r="D47" i="5"/>
  <c r="C47" i="5"/>
  <c r="B47" i="5"/>
  <c r="A47" i="5"/>
  <c r="U46" i="5"/>
  <c r="T46" i="5"/>
  <c r="S46" i="5"/>
  <c r="R46" i="5"/>
  <c r="Q46" i="5"/>
  <c r="P46" i="5"/>
  <c r="O46" i="5"/>
  <c r="M46" i="5"/>
  <c r="L46" i="5"/>
  <c r="K46" i="5"/>
  <c r="N46" i="5" s="1"/>
  <c r="J46" i="5"/>
  <c r="H46" i="5"/>
  <c r="G46" i="5"/>
  <c r="F46" i="5"/>
  <c r="I46" i="5" s="1"/>
  <c r="E46" i="5"/>
  <c r="D46" i="5"/>
  <c r="C46" i="5"/>
  <c r="B46" i="5"/>
  <c r="A46" i="5"/>
  <c r="U45" i="5"/>
  <c r="T45" i="5"/>
  <c r="S45" i="5"/>
  <c r="R45" i="5"/>
  <c r="Q45" i="5"/>
  <c r="P45" i="5"/>
  <c r="O45" i="5"/>
  <c r="M45" i="5"/>
  <c r="L45" i="5"/>
  <c r="K45" i="5"/>
  <c r="N45" i="5" s="1"/>
  <c r="J45" i="5"/>
  <c r="I45" i="5"/>
  <c r="H45" i="5"/>
  <c r="G45" i="5"/>
  <c r="F45" i="5"/>
  <c r="E45" i="5"/>
  <c r="D45" i="5"/>
  <c r="C45" i="5"/>
  <c r="B45" i="5"/>
  <c r="A45" i="5"/>
  <c r="U44" i="5"/>
  <c r="T44" i="5"/>
  <c r="R44" i="5"/>
  <c r="Q44" i="5"/>
  <c r="P44" i="5"/>
  <c r="S44" i="5" s="1"/>
  <c r="O44" i="5"/>
  <c r="N44" i="5"/>
  <c r="M44" i="5"/>
  <c r="L44" i="5"/>
  <c r="K44" i="5"/>
  <c r="J44" i="5"/>
  <c r="H44" i="5"/>
  <c r="G44" i="5"/>
  <c r="F44" i="5"/>
  <c r="I44" i="5" s="1"/>
  <c r="E44" i="5"/>
  <c r="D44" i="5"/>
  <c r="C44" i="5"/>
  <c r="B44" i="5"/>
  <c r="A44" i="5"/>
  <c r="U43" i="5"/>
  <c r="S43" i="5"/>
  <c r="R43" i="5"/>
  <c r="Q43" i="5"/>
  <c r="P43" i="5"/>
  <c r="O43" i="5"/>
  <c r="M43" i="5"/>
  <c r="L43" i="5"/>
  <c r="K43" i="5"/>
  <c r="N43" i="5" s="1"/>
  <c r="J43" i="5"/>
  <c r="I43" i="5"/>
  <c r="H43" i="5"/>
  <c r="G43" i="5"/>
  <c r="F43" i="5"/>
  <c r="E43" i="5"/>
  <c r="D43" i="5"/>
  <c r="C43" i="5"/>
  <c r="B43" i="5"/>
  <c r="A43" i="5"/>
  <c r="U42" i="5"/>
  <c r="T42" i="5"/>
  <c r="R42" i="5"/>
  <c r="Q42" i="5"/>
  <c r="P42" i="5"/>
  <c r="S42" i="5" s="1"/>
  <c r="O42" i="5"/>
  <c r="N42" i="5"/>
  <c r="M42" i="5"/>
  <c r="L42" i="5"/>
  <c r="K42" i="5"/>
  <c r="J42" i="5"/>
  <c r="H42" i="5"/>
  <c r="G42" i="5"/>
  <c r="F42" i="5"/>
  <c r="I42" i="5" s="1"/>
  <c r="E42" i="5"/>
  <c r="D42" i="5"/>
  <c r="C42" i="5"/>
  <c r="B42" i="5"/>
  <c r="A42" i="5"/>
  <c r="U41" i="5"/>
  <c r="T41" i="5"/>
  <c r="S41" i="5"/>
  <c r="R41" i="5"/>
  <c r="Q41" i="5"/>
  <c r="P41" i="5"/>
  <c r="O41" i="5"/>
  <c r="M41" i="5"/>
  <c r="L41" i="5"/>
  <c r="K41" i="5"/>
  <c r="N41" i="5" s="1"/>
  <c r="J41" i="5"/>
  <c r="I41" i="5"/>
  <c r="H41" i="5"/>
  <c r="G41" i="5"/>
  <c r="F41" i="5"/>
  <c r="E41" i="5"/>
  <c r="D41" i="5"/>
  <c r="C41" i="5"/>
  <c r="B41" i="5"/>
  <c r="A41" i="5"/>
  <c r="U40" i="5"/>
  <c r="T40" i="5"/>
  <c r="R40" i="5"/>
  <c r="Q40" i="5"/>
  <c r="P40" i="5"/>
  <c r="S40" i="5" s="1"/>
  <c r="O40" i="5"/>
  <c r="N40" i="5"/>
  <c r="M40" i="5"/>
  <c r="L40" i="5"/>
  <c r="K40" i="5"/>
  <c r="J40" i="5"/>
  <c r="H40" i="5"/>
  <c r="G40" i="5"/>
  <c r="F40" i="5"/>
  <c r="I40" i="5" s="1"/>
  <c r="E40" i="5"/>
  <c r="D40" i="5"/>
  <c r="C40" i="5"/>
  <c r="B40" i="5"/>
  <c r="A40" i="5"/>
  <c r="U39" i="5"/>
  <c r="T39" i="5"/>
  <c r="S39" i="5"/>
  <c r="R39" i="5"/>
  <c r="Q39" i="5"/>
  <c r="P39" i="5"/>
  <c r="O39" i="5"/>
  <c r="M39" i="5"/>
  <c r="L39" i="5"/>
  <c r="K39" i="5"/>
  <c r="N39" i="5" s="1"/>
  <c r="J39" i="5"/>
  <c r="I39" i="5"/>
  <c r="H39" i="5"/>
  <c r="G39" i="5"/>
  <c r="F39" i="5"/>
  <c r="E39" i="5"/>
  <c r="D39" i="5"/>
  <c r="C39" i="5"/>
  <c r="B39" i="5"/>
  <c r="A39" i="5"/>
  <c r="U38" i="5"/>
  <c r="T38" i="5"/>
  <c r="R38" i="5"/>
  <c r="Q38" i="5"/>
  <c r="P38" i="5"/>
  <c r="S38" i="5" s="1"/>
  <c r="O38" i="5"/>
  <c r="N38" i="5"/>
  <c r="M38" i="5"/>
  <c r="L38" i="5"/>
  <c r="K38" i="5"/>
  <c r="J38" i="5"/>
  <c r="H38" i="5"/>
  <c r="G38" i="5"/>
  <c r="F38" i="5"/>
  <c r="I38" i="5" s="1"/>
  <c r="E38" i="5"/>
  <c r="D38" i="5"/>
  <c r="C38" i="5"/>
  <c r="B38" i="5"/>
  <c r="A38" i="5"/>
  <c r="U37" i="5"/>
  <c r="T37" i="5"/>
  <c r="S37" i="5"/>
  <c r="R37" i="5"/>
  <c r="Q37" i="5"/>
  <c r="P37" i="5"/>
  <c r="O37" i="5"/>
  <c r="M37" i="5"/>
  <c r="L37" i="5"/>
  <c r="K37" i="5"/>
  <c r="N37" i="5" s="1"/>
  <c r="J37" i="5"/>
  <c r="I37" i="5"/>
  <c r="H37" i="5"/>
  <c r="G37" i="5"/>
  <c r="F37" i="5"/>
  <c r="E37" i="5"/>
  <c r="D37" i="5"/>
  <c r="C37" i="5"/>
  <c r="B37" i="5"/>
  <c r="A37" i="5"/>
  <c r="U36" i="5"/>
  <c r="T36" i="5"/>
  <c r="R36" i="5"/>
  <c r="Q36" i="5"/>
  <c r="P36" i="5"/>
  <c r="S36" i="5" s="1"/>
  <c r="O36" i="5"/>
  <c r="N36" i="5"/>
  <c r="M36" i="5"/>
  <c r="L36" i="5"/>
  <c r="K36" i="5"/>
  <c r="J36" i="5"/>
  <c r="H36" i="5"/>
  <c r="G36" i="5"/>
  <c r="F36" i="5"/>
  <c r="I36" i="5" s="1"/>
  <c r="E36" i="5"/>
  <c r="D36" i="5"/>
  <c r="C36" i="5"/>
  <c r="B36" i="5"/>
  <c r="A36" i="5"/>
  <c r="U35" i="5"/>
  <c r="T35" i="5"/>
  <c r="S35" i="5"/>
  <c r="R35" i="5"/>
  <c r="Q35" i="5"/>
  <c r="P35" i="5"/>
  <c r="O35" i="5"/>
  <c r="M35" i="5"/>
  <c r="L35" i="5"/>
  <c r="K35" i="5"/>
  <c r="N35" i="5" s="1"/>
  <c r="J35" i="5"/>
  <c r="I35" i="5"/>
  <c r="H35" i="5"/>
  <c r="G35" i="5"/>
  <c r="F35" i="5"/>
  <c r="E35" i="5"/>
  <c r="D35" i="5"/>
  <c r="C35" i="5"/>
  <c r="B35" i="5"/>
  <c r="A35" i="5"/>
  <c r="U34" i="5"/>
  <c r="T34" i="5"/>
  <c r="R34" i="5"/>
  <c r="Q34" i="5"/>
  <c r="P34" i="5"/>
  <c r="S34" i="5" s="1"/>
  <c r="O34" i="5"/>
  <c r="N34" i="5"/>
  <c r="M34" i="5"/>
  <c r="L34" i="5"/>
  <c r="K34" i="5"/>
  <c r="J34" i="5"/>
  <c r="H34" i="5"/>
  <c r="G34" i="5"/>
  <c r="F34" i="5"/>
  <c r="I34" i="5" s="1"/>
  <c r="E34" i="5"/>
  <c r="D34" i="5"/>
  <c r="C34" i="5"/>
  <c r="B34" i="5"/>
  <c r="A34" i="5"/>
  <c r="U33" i="5"/>
  <c r="T33" i="5"/>
  <c r="S33" i="5"/>
  <c r="R33" i="5"/>
  <c r="Q33" i="5"/>
  <c r="P33" i="5"/>
  <c r="O33" i="5"/>
  <c r="M33" i="5"/>
  <c r="L33" i="5"/>
  <c r="K33" i="5"/>
  <c r="N33" i="5" s="1"/>
  <c r="J33" i="5"/>
  <c r="I33" i="5"/>
  <c r="H33" i="5"/>
  <c r="G33" i="5"/>
  <c r="F33" i="5"/>
  <c r="E33" i="5"/>
  <c r="D33" i="5"/>
  <c r="C33" i="5"/>
  <c r="B33" i="5"/>
  <c r="A33" i="5"/>
  <c r="U32" i="5"/>
  <c r="T32" i="5"/>
  <c r="R32" i="5"/>
  <c r="Q32" i="5"/>
  <c r="P32" i="5"/>
  <c r="S32" i="5" s="1"/>
  <c r="O32" i="5"/>
  <c r="N32" i="5"/>
  <c r="M32" i="5"/>
  <c r="L32" i="5"/>
  <c r="K32" i="5"/>
  <c r="J32" i="5"/>
  <c r="H32" i="5"/>
  <c r="G32" i="5"/>
  <c r="F32" i="5"/>
  <c r="I32" i="5" s="1"/>
  <c r="E32" i="5"/>
  <c r="D32" i="5"/>
  <c r="C32" i="5"/>
  <c r="B32" i="5"/>
  <c r="A32" i="5"/>
  <c r="U31" i="5"/>
  <c r="S31" i="5"/>
  <c r="R31" i="5"/>
  <c r="Q31" i="5"/>
  <c r="P31" i="5"/>
  <c r="O31" i="5"/>
  <c r="M31" i="5"/>
  <c r="L31" i="5"/>
  <c r="K31" i="5"/>
  <c r="N31" i="5" s="1"/>
  <c r="J31" i="5"/>
  <c r="I31" i="5"/>
  <c r="H31" i="5"/>
  <c r="G31" i="5"/>
  <c r="F31" i="5"/>
  <c r="E31" i="5"/>
  <c r="D31" i="5"/>
  <c r="C31" i="5"/>
  <c r="B31" i="5"/>
  <c r="A31" i="5"/>
  <c r="U30" i="5"/>
  <c r="T30" i="5"/>
  <c r="R30" i="5"/>
  <c r="Q30" i="5"/>
  <c r="P30" i="5"/>
  <c r="S30" i="5" s="1"/>
  <c r="O30" i="5"/>
  <c r="N30" i="5"/>
  <c r="M30" i="5"/>
  <c r="L30" i="5"/>
  <c r="K30" i="5"/>
  <c r="J30" i="5"/>
  <c r="H30" i="5"/>
  <c r="G30" i="5"/>
  <c r="F30" i="5"/>
  <c r="I30" i="5" s="1"/>
  <c r="E30" i="5"/>
  <c r="D30" i="5"/>
  <c r="C30" i="5"/>
  <c r="B30" i="5"/>
  <c r="A30" i="5"/>
  <c r="U29" i="5"/>
  <c r="T29" i="5"/>
  <c r="S29" i="5"/>
  <c r="R29" i="5"/>
  <c r="Q29" i="5"/>
  <c r="P29" i="5"/>
  <c r="O29" i="5"/>
  <c r="M29" i="5"/>
  <c r="L29" i="5"/>
  <c r="K29" i="5"/>
  <c r="N29" i="5" s="1"/>
  <c r="J29" i="5"/>
  <c r="I29" i="5"/>
  <c r="H29" i="5"/>
  <c r="G29" i="5"/>
  <c r="F29" i="5"/>
  <c r="E29" i="5"/>
  <c r="D29" i="5"/>
  <c r="C29" i="5"/>
  <c r="B29" i="5"/>
  <c r="A29" i="5"/>
  <c r="U28" i="5"/>
  <c r="T28" i="5"/>
  <c r="R28" i="5"/>
  <c r="Q28" i="5"/>
  <c r="P28" i="5"/>
  <c r="S28" i="5" s="1"/>
  <c r="O28" i="5"/>
  <c r="N28" i="5"/>
  <c r="M28" i="5"/>
  <c r="L28" i="5"/>
  <c r="K28" i="5"/>
  <c r="J28" i="5"/>
  <c r="H28" i="5"/>
  <c r="G28" i="5"/>
  <c r="F28" i="5"/>
  <c r="I28" i="5" s="1"/>
  <c r="E28" i="5"/>
  <c r="D28" i="5"/>
  <c r="C28" i="5"/>
  <c r="B28" i="5"/>
  <c r="A28" i="5"/>
  <c r="U27" i="5"/>
  <c r="S27" i="5"/>
  <c r="R27" i="5"/>
  <c r="Q27" i="5"/>
  <c r="P27" i="5"/>
  <c r="O27" i="5"/>
  <c r="M27" i="5"/>
  <c r="L27" i="5"/>
  <c r="K27" i="5"/>
  <c r="N27" i="5" s="1"/>
  <c r="J27" i="5"/>
  <c r="I27" i="5"/>
  <c r="H27" i="5"/>
  <c r="G27" i="5"/>
  <c r="F27" i="5"/>
  <c r="E27" i="5"/>
  <c r="D27" i="5"/>
  <c r="C27" i="5"/>
  <c r="B27" i="5"/>
  <c r="A27" i="5"/>
  <c r="U26" i="5"/>
  <c r="R26" i="5"/>
  <c r="Q26" i="5"/>
  <c r="P26" i="5"/>
  <c r="S26" i="5" s="1"/>
  <c r="O26" i="5"/>
  <c r="N26" i="5"/>
  <c r="M26" i="5"/>
  <c r="L26" i="5"/>
  <c r="K26" i="5"/>
  <c r="J26" i="5"/>
  <c r="H26" i="5"/>
  <c r="G26" i="5"/>
  <c r="F26" i="5"/>
  <c r="I26" i="5" s="1"/>
  <c r="E26" i="5"/>
  <c r="D26" i="5"/>
  <c r="C26" i="5"/>
  <c r="B26" i="5"/>
  <c r="A26" i="5"/>
  <c r="U25" i="5"/>
  <c r="T25" i="5"/>
  <c r="S25" i="5"/>
  <c r="R25" i="5"/>
  <c r="Q25" i="5"/>
  <c r="P25" i="5"/>
  <c r="O25" i="5"/>
  <c r="M25" i="5"/>
  <c r="L25" i="5"/>
  <c r="K25" i="5"/>
  <c r="N25" i="5" s="1"/>
  <c r="J25" i="5"/>
  <c r="I25" i="5"/>
  <c r="H25" i="5"/>
  <c r="G25" i="5"/>
  <c r="F25" i="5"/>
  <c r="E25" i="5"/>
  <c r="D25" i="5"/>
  <c r="C25" i="5"/>
  <c r="B25" i="5"/>
  <c r="A25" i="5"/>
  <c r="U24" i="5"/>
  <c r="R24" i="5"/>
  <c r="Q24" i="5"/>
  <c r="P24" i="5"/>
  <c r="S24" i="5" s="1"/>
  <c r="O24" i="5"/>
  <c r="N24" i="5"/>
  <c r="M24" i="5"/>
  <c r="L24" i="5"/>
  <c r="K24" i="5"/>
  <c r="J24" i="5"/>
  <c r="H24" i="5"/>
  <c r="G24" i="5"/>
  <c r="F24" i="5"/>
  <c r="I24" i="5" s="1"/>
  <c r="E24" i="5"/>
  <c r="D24" i="5"/>
  <c r="C24" i="5"/>
  <c r="B24" i="5"/>
  <c r="A24" i="5"/>
  <c r="U23" i="5"/>
  <c r="T23" i="5"/>
  <c r="S23" i="5"/>
  <c r="R23" i="5"/>
  <c r="Q23" i="5"/>
  <c r="P23" i="5"/>
  <c r="O23" i="5"/>
  <c r="M23" i="5"/>
  <c r="L23" i="5"/>
  <c r="K23" i="5"/>
  <c r="N23" i="5" s="1"/>
  <c r="J23" i="5"/>
  <c r="I23" i="5"/>
  <c r="H23" i="5"/>
  <c r="G23" i="5"/>
  <c r="F23" i="5"/>
  <c r="E23" i="5"/>
  <c r="D23" i="5"/>
  <c r="C23" i="5"/>
  <c r="B23" i="5"/>
  <c r="A23" i="5"/>
  <c r="U22" i="5"/>
  <c r="R22" i="5"/>
  <c r="Q22" i="5"/>
  <c r="P22" i="5"/>
  <c r="S22" i="5" s="1"/>
  <c r="O22" i="5"/>
  <c r="N22" i="5"/>
  <c r="M22" i="5"/>
  <c r="L22" i="5"/>
  <c r="K22" i="5"/>
  <c r="J22" i="5"/>
  <c r="H22" i="5"/>
  <c r="G22" i="5"/>
  <c r="F22" i="5"/>
  <c r="I22" i="5" s="1"/>
  <c r="E22" i="5"/>
  <c r="D22" i="5"/>
  <c r="C22" i="5"/>
  <c r="B22" i="5"/>
  <c r="A22" i="5"/>
  <c r="U21" i="5"/>
  <c r="T21" i="5"/>
  <c r="S21" i="5"/>
  <c r="R21" i="5"/>
  <c r="Q21" i="5"/>
  <c r="P21" i="5"/>
  <c r="O21" i="5"/>
  <c r="M21" i="5"/>
  <c r="L21" i="5"/>
  <c r="K21" i="5"/>
  <c r="N21" i="5" s="1"/>
  <c r="J21" i="5"/>
  <c r="I21" i="5"/>
  <c r="H21" i="5"/>
  <c r="G21" i="5"/>
  <c r="F21" i="5"/>
  <c r="E21" i="5"/>
  <c r="D21" i="5"/>
  <c r="C21" i="5"/>
  <c r="B21" i="5"/>
  <c r="A21" i="5"/>
  <c r="U20" i="5"/>
  <c r="T20" i="5"/>
  <c r="R20" i="5"/>
  <c r="Q20" i="5"/>
  <c r="P20" i="5"/>
  <c r="S20" i="5" s="1"/>
  <c r="O20" i="5"/>
  <c r="N20" i="5"/>
  <c r="M20" i="5"/>
  <c r="L20" i="5"/>
  <c r="K20" i="5"/>
  <c r="J20" i="5"/>
  <c r="H20" i="5"/>
  <c r="G20" i="5"/>
  <c r="F20" i="5"/>
  <c r="I20" i="5" s="1"/>
  <c r="E20" i="5"/>
  <c r="D20" i="5"/>
  <c r="C20" i="5"/>
  <c r="B20" i="5"/>
  <c r="A20" i="5"/>
  <c r="U19" i="5"/>
  <c r="S19" i="5"/>
  <c r="R19" i="5"/>
  <c r="Q19" i="5"/>
  <c r="P19" i="5"/>
  <c r="O19" i="5"/>
  <c r="M19" i="5"/>
  <c r="L19" i="5"/>
  <c r="K19" i="5"/>
  <c r="N19" i="5" s="1"/>
  <c r="J19" i="5"/>
  <c r="I19" i="5"/>
  <c r="H19" i="5"/>
  <c r="G19" i="5"/>
  <c r="F19" i="5"/>
  <c r="E19" i="5"/>
  <c r="D19" i="5"/>
  <c r="C19" i="5"/>
  <c r="B19" i="5"/>
  <c r="A19" i="5"/>
  <c r="U18" i="5"/>
  <c r="R18" i="5"/>
  <c r="Q18" i="5"/>
  <c r="P18" i="5"/>
  <c r="S18" i="5" s="1"/>
  <c r="O18" i="5"/>
  <c r="N18" i="5"/>
  <c r="M18" i="5"/>
  <c r="L18" i="5"/>
  <c r="K18" i="5"/>
  <c r="J18" i="5"/>
  <c r="H18" i="5"/>
  <c r="G18" i="5"/>
  <c r="F18" i="5"/>
  <c r="I18" i="5" s="1"/>
  <c r="E18" i="5"/>
  <c r="D18" i="5"/>
  <c r="C18" i="5"/>
  <c r="B18" i="5"/>
  <c r="A18" i="5"/>
  <c r="U17" i="5"/>
  <c r="S17" i="5"/>
  <c r="R17" i="5"/>
  <c r="Q17" i="5"/>
  <c r="P17" i="5"/>
  <c r="O17" i="5"/>
  <c r="M17" i="5"/>
  <c r="L17" i="5"/>
  <c r="K17" i="5"/>
  <c r="N17" i="5" s="1"/>
  <c r="J17" i="5"/>
  <c r="I17" i="5"/>
  <c r="H17" i="5"/>
  <c r="G17" i="5"/>
  <c r="F17" i="5"/>
  <c r="E17" i="5"/>
  <c r="D17" i="5"/>
  <c r="C17" i="5"/>
  <c r="B17" i="5"/>
  <c r="A17" i="5"/>
  <c r="U16" i="5"/>
  <c r="R16" i="5"/>
  <c r="Q16" i="5"/>
  <c r="P16" i="5"/>
  <c r="S16" i="5" s="1"/>
  <c r="O16" i="5"/>
  <c r="N16" i="5"/>
  <c r="M16" i="5"/>
  <c r="L16" i="5"/>
  <c r="K16" i="5"/>
  <c r="J16" i="5"/>
  <c r="H16" i="5"/>
  <c r="G16" i="5"/>
  <c r="F16" i="5"/>
  <c r="I16" i="5" s="1"/>
  <c r="E16" i="5"/>
  <c r="D16" i="5"/>
  <c r="C16" i="5"/>
  <c r="B16" i="5"/>
  <c r="A16" i="5"/>
  <c r="U15" i="5"/>
  <c r="T15" i="5"/>
  <c r="S15" i="5"/>
  <c r="R15" i="5"/>
  <c r="Q15" i="5"/>
  <c r="P15" i="5"/>
  <c r="O15" i="5"/>
  <c r="M15" i="5"/>
  <c r="L15" i="5"/>
  <c r="K15" i="5"/>
  <c r="N15" i="5" s="1"/>
  <c r="J15" i="5"/>
  <c r="I15" i="5"/>
  <c r="H15" i="5"/>
  <c r="G15" i="5"/>
  <c r="F15" i="5"/>
  <c r="E15" i="5"/>
  <c r="D15" i="5"/>
  <c r="C15" i="5"/>
  <c r="B15" i="5"/>
  <c r="A15" i="5"/>
  <c r="U14" i="5"/>
  <c r="R14" i="5"/>
  <c r="Q14" i="5"/>
  <c r="P14" i="5"/>
  <c r="S14" i="5" s="1"/>
  <c r="O14" i="5"/>
  <c r="N14" i="5"/>
  <c r="M14" i="5"/>
  <c r="L14" i="5"/>
  <c r="K14" i="5"/>
  <c r="J14" i="5"/>
  <c r="H14" i="5"/>
  <c r="G14" i="5"/>
  <c r="F14" i="5"/>
  <c r="I14" i="5" s="1"/>
  <c r="E14" i="5"/>
  <c r="D14" i="5"/>
  <c r="C14" i="5"/>
  <c r="B14" i="5"/>
  <c r="A14" i="5"/>
  <c r="U13" i="5"/>
  <c r="T13" i="5"/>
  <c r="S13" i="5"/>
  <c r="R13" i="5"/>
  <c r="Q13" i="5"/>
  <c r="P13" i="5"/>
  <c r="O13" i="5"/>
  <c r="M13" i="5"/>
  <c r="L13" i="5"/>
  <c r="K13" i="5"/>
  <c r="N13" i="5" s="1"/>
  <c r="J13" i="5"/>
  <c r="I13" i="5"/>
  <c r="H13" i="5"/>
  <c r="G13" i="5"/>
  <c r="F13" i="5"/>
  <c r="E13" i="5"/>
  <c r="D13" i="5"/>
  <c r="C13" i="5"/>
  <c r="B13" i="5"/>
  <c r="A13" i="5"/>
  <c r="U12" i="5"/>
  <c r="T12" i="5"/>
  <c r="R12" i="5"/>
  <c r="Q12" i="5"/>
  <c r="P12" i="5"/>
  <c r="S12" i="5" s="1"/>
  <c r="O12" i="5"/>
  <c r="N12" i="5"/>
  <c r="M12" i="5"/>
  <c r="L12" i="5"/>
  <c r="K12" i="5"/>
  <c r="J12" i="5"/>
  <c r="H12" i="5"/>
  <c r="G12" i="5"/>
  <c r="F12" i="5"/>
  <c r="I12" i="5" s="1"/>
  <c r="E12" i="5"/>
  <c r="D12" i="5"/>
  <c r="C12" i="5"/>
  <c r="B12" i="5"/>
  <c r="A12" i="5"/>
  <c r="U11" i="5"/>
  <c r="T11" i="5"/>
  <c r="S11" i="5"/>
  <c r="R11" i="5"/>
  <c r="Q11" i="5"/>
  <c r="P11" i="5"/>
  <c r="O11" i="5"/>
  <c r="M11" i="5"/>
  <c r="L11" i="5"/>
  <c r="K11" i="5"/>
  <c r="N11" i="5" s="1"/>
  <c r="J11" i="5"/>
  <c r="I11" i="5"/>
  <c r="H11" i="5"/>
  <c r="G11" i="5"/>
  <c r="F11" i="5"/>
  <c r="E11" i="5"/>
  <c r="D11" i="5"/>
  <c r="C11" i="5"/>
  <c r="B11" i="5"/>
  <c r="A11" i="5"/>
  <c r="U10" i="5"/>
  <c r="T10" i="5"/>
  <c r="R10" i="5"/>
  <c r="Q10" i="5"/>
  <c r="P10" i="5"/>
  <c r="S10" i="5" s="1"/>
  <c r="O10" i="5"/>
  <c r="N10" i="5"/>
  <c r="M10" i="5"/>
  <c r="L10" i="5"/>
  <c r="K10" i="5"/>
  <c r="J10" i="5"/>
  <c r="H10" i="5"/>
  <c r="G10" i="5"/>
  <c r="F10" i="5"/>
  <c r="I10" i="5" s="1"/>
  <c r="E10" i="5"/>
  <c r="D10" i="5"/>
  <c r="C10" i="5"/>
  <c r="B10" i="5"/>
  <c r="A10" i="5"/>
  <c r="U9" i="5"/>
  <c r="S9" i="5"/>
  <c r="R9" i="5"/>
  <c r="Q9" i="5"/>
  <c r="P9" i="5"/>
  <c r="O9" i="5"/>
  <c r="M9" i="5"/>
  <c r="L9" i="5"/>
  <c r="K9" i="5"/>
  <c r="N9" i="5" s="1"/>
  <c r="J9" i="5"/>
  <c r="I9" i="5"/>
  <c r="H9" i="5"/>
  <c r="G9" i="5"/>
  <c r="F9" i="5"/>
  <c r="E9" i="5"/>
  <c r="D9" i="5"/>
  <c r="C9" i="5"/>
  <c r="B9" i="5"/>
  <c r="A9" i="5"/>
  <c r="U8" i="5"/>
  <c r="R8" i="5"/>
  <c r="Q8" i="5"/>
  <c r="P8" i="5"/>
  <c r="S8" i="5" s="1"/>
  <c r="O8" i="5"/>
  <c r="N8" i="5"/>
  <c r="M8" i="5"/>
  <c r="L8" i="5"/>
  <c r="K8" i="5"/>
  <c r="J8" i="5"/>
  <c r="H8" i="5"/>
  <c r="G8" i="5"/>
  <c r="F8" i="5"/>
  <c r="I8" i="5" s="1"/>
  <c r="E8" i="5"/>
  <c r="D8" i="5"/>
  <c r="C8" i="5"/>
  <c r="B8" i="5"/>
  <c r="A8" i="5"/>
  <c r="U7" i="5"/>
  <c r="T7" i="5"/>
  <c r="S7" i="5"/>
  <c r="R7" i="5"/>
  <c r="Q7" i="5"/>
  <c r="P7" i="5"/>
  <c r="O7" i="5"/>
  <c r="M7" i="5"/>
  <c r="L7" i="5"/>
  <c r="K7" i="5"/>
  <c r="N7" i="5" s="1"/>
  <c r="J7" i="5"/>
  <c r="I7" i="5"/>
  <c r="H7" i="5"/>
  <c r="G7" i="5"/>
  <c r="F7" i="5"/>
  <c r="E7" i="5"/>
  <c r="D7" i="5"/>
  <c r="C7" i="5"/>
  <c r="B7" i="5"/>
  <c r="A7" i="5"/>
  <c r="U6" i="5"/>
  <c r="R6" i="5"/>
  <c r="Q6" i="5"/>
  <c r="P6" i="5"/>
  <c r="S6" i="5" s="1"/>
  <c r="S127" i="5" s="1"/>
  <c r="O6" i="5"/>
  <c r="N6" i="5"/>
  <c r="N127" i="5" s="1"/>
  <c r="M6" i="5"/>
  <c r="L6" i="5"/>
  <c r="K6" i="5"/>
  <c r="J6" i="5"/>
  <c r="J127" i="5" s="1"/>
  <c r="H6" i="5"/>
  <c r="G6" i="5"/>
  <c r="F6" i="5"/>
  <c r="F127" i="5" s="1"/>
  <c r="E6" i="5"/>
  <c r="D6" i="5"/>
  <c r="C6" i="5"/>
  <c r="B6" i="5"/>
  <c r="A6" i="5"/>
  <c r="U55" i="4"/>
  <c r="T55" i="4"/>
  <c r="R55" i="4"/>
  <c r="Q55" i="4"/>
  <c r="P55" i="4"/>
  <c r="S55" i="4" s="1"/>
  <c r="O55" i="4"/>
  <c r="N55" i="4"/>
  <c r="M55" i="4"/>
  <c r="L55" i="4"/>
  <c r="K55" i="4"/>
  <c r="J55" i="4"/>
  <c r="H55" i="4"/>
  <c r="I55" i="4" s="1"/>
  <c r="G55" i="4"/>
  <c r="F55" i="4"/>
  <c r="I51" i="4" s="1"/>
  <c r="E55" i="4"/>
  <c r="D55" i="4"/>
  <c r="C55" i="4"/>
  <c r="B55" i="4"/>
  <c r="A55" i="4"/>
  <c r="U54" i="4"/>
  <c r="T54" i="4"/>
  <c r="S54" i="4"/>
  <c r="R54" i="4"/>
  <c r="Q54" i="4"/>
  <c r="P54" i="4"/>
  <c r="O54" i="4"/>
  <c r="M54" i="4"/>
  <c r="L54" i="4"/>
  <c r="K54" i="4"/>
  <c r="N54" i="4" s="1"/>
  <c r="J54" i="4"/>
  <c r="I54" i="4"/>
  <c r="H54" i="4"/>
  <c r="G54" i="4"/>
  <c r="F54" i="4"/>
  <c r="E54" i="4"/>
  <c r="D54" i="4"/>
  <c r="C54" i="4"/>
  <c r="B54" i="4"/>
  <c r="A54" i="4"/>
  <c r="U53" i="4"/>
  <c r="T53" i="4"/>
  <c r="R53" i="4"/>
  <c r="Q53" i="4"/>
  <c r="P53" i="4"/>
  <c r="S53" i="4" s="1"/>
  <c r="O53" i="4"/>
  <c r="N53" i="4"/>
  <c r="M53" i="4"/>
  <c r="L53" i="4"/>
  <c r="K53" i="4"/>
  <c r="J53" i="4"/>
  <c r="H53" i="4"/>
  <c r="G53" i="4"/>
  <c r="F53" i="4"/>
  <c r="I53" i="4" s="1"/>
  <c r="E53" i="4"/>
  <c r="D53" i="4"/>
  <c r="C53" i="4"/>
  <c r="B53" i="4"/>
  <c r="A53" i="4"/>
  <c r="U52" i="4"/>
  <c r="T52" i="4"/>
  <c r="S52" i="4"/>
  <c r="R52" i="4"/>
  <c r="Q52" i="4"/>
  <c r="P52" i="4"/>
  <c r="O52" i="4"/>
  <c r="M52" i="4"/>
  <c r="L52" i="4"/>
  <c r="K52" i="4"/>
  <c r="N52" i="4" s="1"/>
  <c r="J52" i="4"/>
  <c r="I52" i="4"/>
  <c r="H52" i="4"/>
  <c r="G52" i="4"/>
  <c r="F52" i="4"/>
  <c r="E52" i="4"/>
  <c r="D52" i="4"/>
  <c r="C52" i="4"/>
  <c r="B52" i="4"/>
  <c r="A52" i="4"/>
  <c r="U51" i="4"/>
  <c r="R51" i="4"/>
  <c r="Q51" i="4"/>
  <c r="P51" i="4"/>
  <c r="S51" i="4" s="1"/>
  <c r="O51" i="4"/>
  <c r="N51" i="4"/>
  <c r="M51" i="4"/>
  <c r="L51" i="4"/>
  <c r="K51" i="4"/>
  <c r="J51" i="4"/>
  <c r="H51" i="4"/>
  <c r="G51" i="4"/>
  <c r="F51" i="4"/>
  <c r="E51" i="4"/>
  <c r="D51" i="4"/>
  <c r="C51" i="4"/>
  <c r="B51" i="4"/>
  <c r="A51" i="4"/>
  <c r="U50" i="4"/>
  <c r="S50" i="4"/>
  <c r="R50" i="4"/>
  <c r="Q50" i="4"/>
  <c r="P50" i="4"/>
  <c r="O50" i="4"/>
  <c r="M50" i="4"/>
  <c r="L50" i="4"/>
  <c r="K50" i="4"/>
  <c r="N50" i="4" s="1"/>
  <c r="J50" i="4"/>
  <c r="I50" i="4"/>
  <c r="H50" i="4"/>
  <c r="G50" i="4"/>
  <c r="F50" i="4"/>
  <c r="E50" i="4"/>
  <c r="D50" i="4"/>
  <c r="C50" i="4"/>
  <c r="B50" i="4"/>
  <c r="A50" i="4"/>
  <c r="U49" i="4"/>
  <c r="T49" i="4"/>
  <c r="R49" i="4"/>
  <c r="Q49" i="4"/>
  <c r="P49" i="4"/>
  <c r="S49" i="4" s="1"/>
  <c r="O49" i="4"/>
  <c r="N49" i="4"/>
  <c r="M49" i="4"/>
  <c r="L49" i="4"/>
  <c r="K49" i="4"/>
  <c r="J49" i="4"/>
  <c r="H49" i="4"/>
  <c r="G49" i="4"/>
  <c r="F49" i="4"/>
  <c r="I49" i="4" s="1"/>
  <c r="E49" i="4"/>
  <c r="D49" i="4"/>
  <c r="C49" i="4"/>
  <c r="B49" i="4"/>
  <c r="A49" i="4"/>
  <c r="U48" i="4"/>
  <c r="S48" i="4"/>
  <c r="R48" i="4"/>
  <c r="Q48" i="4"/>
  <c r="P48" i="4"/>
  <c r="O48" i="4"/>
  <c r="M48" i="4"/>
  <c r="L48" i="4"/>
  <c r="K48" i="4"/>
  <c r="N48" i="4" s="1"/>
  <c r="J48" i="4"/>
  <c r="I48" i="4"/>
  <c r="H48" i="4"/>
  <c r="G48" i="4"/>
  <c r="F48" i="4"/>
  <c r="E48" i="4"/>
  <c r="D48" i="4"/>
  <c r="C48" i="4"/>
  <c r="B48" i="4"/>
  <c r="A48" i="4"/>
  <c r="T47" i="4"/>
  <c r="S47" i="4"/>
  <c r="R47" i="4"/>
  <c r="Q47" i="4"/>
  <c r="P47" i="4"/>
  <c r="O47" i="4"/>
  <c r="M47" i="4"/>
  <c r="L47" i="4"/>
  <c r="K47" i="4"/>
  <c r="N47" i="4" s="1"/>
  <c r="J47" i="4"/>
  <c r="I47" i="4"/>
  <c r="H47" i="4"/>
  <c r="G47" i="4"/>
  <c r="F47" i="4"/>
  <c r="E47" i="4"/>
  <c r="D47" i="4"/>
  <c r="C47" i="4"/>
  <c r="B47" i="4"/>
  <c r="A47" i="4"/>
  <c r="U46" i="4"/>
  <c r="T46" i="4"/>
  <c r="R46" i="4"/>
  <c r="Q46" i="4"/>
  <c r="P46" i="4"/>
  <c r="S46" i="4" s="1"/>
  <c r="O46" i="4"/>
  <c r="N46" i="4"/>
  <c r="M46" i="4"/>
  <c r="L46" i="4"/>
  <c r="K46" i="4"/>
  <c r="J46" i="4"/>
  <c r="H46" i="4"/>
  <c r="G46" i="4"/>
  <c r="F46" i="4"/>
  <c r="I46" i="4" s="1"/>
  <c r="E46" i="4"/>
  <c r="D46" i="4"/>
  <c r="C46" i="4"/>
  <c r="B46" i="4"/>
  <c r="A46" i="4"/>
  <c r="U45" i="4"/>
  <c r="T45" i="4"/>
  <c r="S45" i="4"/>
  <c r="R45" i="4"/>
  <c r="Q45" i="4"/>
  <c r="P45" i="4"/>
  <c r="O45" i="4"/>
  <c r="M45" i="4"/>
  <c r="L45" i="4"/>
  <c r="K45" i="4"/>
  <c r="N45" i="4" s="1"/>
  <c r="J45" i="4"/>
  <c r="I45" i="4"/>
  <c r="H45" i="4"/>
  <c r="G45" i="4"/>
  <c r="F45" i="4"/>
  <c r="E45" i="4"/>
  <c r="D45" i="4"/>
  <c r="C45" i="4"/>
  <c r="B45" i="4"/>
  <c r="A45" i="4"/>
  <c r="U44" i="4"/>
  <c r="T44" i="4"/>
  <c r="R44" i="4"/>
  <c r="Q44" i="4"/>
  <c r="P44" i="4"/>
  <c r="S44" i="4" s="1"/>
  <c r="O44" i="4"/>
  <c r="N44" i="4"/>
  <c r="M44" i="4"/>
  <c r="L44" i="4"/>
  <c r="K44" i="4"/>
  <c r="J44" i="4"/>
  <c r="H44" i="4"/>
  <c r="G44" i="4"/>
  <c r="F44" i="4"/>
  <c r="I44" i="4" s="1"/>
  <c r="E44" i="4"/>
  <c r="D44" i="4"/>
  <c r="C44" i="4"/>
  <c r="B44" i="4"/>
  <c r="A44" i="4"/>
  <c r="U43" i="4"/>
  <c r="S43" i="4"/>
  <c r="R43" i="4"/>
  <c r="Q43" i="4"/>
  <c r="P43" i="4"/>
  <c r="O43" i="4"/>
  <c r="M43" i="4"/>
  <c r="L43" i="4"/>
  <c r="K43" i="4"/>
  <c r="N43" i="4" s="1"/>
  <c r="J43" i="4"/>
  <c r="I43" i="4"/>
  <c r="H43" i="4"/>
  <c r="G43" i="4"/>
  <c r="F43" i="4"/>
  <c r="E43" i="4"/>
  <c r="D43" i="4"/>
  <c r="C43" i="4"/>
  <c r="B43" i="4"/>
  <c r="A43" i="4"/>
  <c r="U42" i="4"/>
  <c r="R42" i="4"/>
  <c r="Q42" i="4"/>
  <c r="P42" i="4"/>
  <c r="S42" i="4" s="1"/>
  <c r="O42" i="4"/>
  <c r="N42" i="4"/>
  <c r="M42" i="4"/>
  <c r="L42" i="4"/>
  <c r="K42" i="4"/>
  <c r="J42" i="4"/>
  <c r="H42" i="4"/>
  <c r="G42" i="4"/>
  <c r="F42" i="4"/>
  <c r="I42" i="4" s="1"/>
  <c r="E42" i="4"/>
  <c r="D42" i="4"/>
  <c r="C42" i="4"/>
  <c r="B42" i="4"/>
  <c r="A42" i="4"/>
  <c r="U41" i="4"/>
  <c r="T41" i="4"/>
  <c r="S41" i="4"/>
  <c r="R41" i="4"/>
  <c r="Q41" i="4"/>
  <c r="P41" i="4"/>
  <c r="O41" i="4"/>
  <c r="M41" i="4"/>
  <c r="L41" i="4"/>
  <c r="K41" i="4"/>
  <c r="N41" i="4" s="1"/>
  <c r="J41" i="4"/>
  <c r="I41" i="4"/>
  <c r="H41" i="4"/>
  <c r="G41" i="4"/>
  <c r="F41" i="4"/>
  <c r="E41" i="4"/>
  <c r="D41" i="4"/>
  <c r="C41" i="4"/>
  <c r="B41" i="4"/>
  <c r="A41" i="4"/>
  <c r="U40" i="4"/>
  <c r="R40" i="4"/>
  <c r="Q40" i="4"/>
  <c r="P40" i="4"/>
  <c r="S40" i="4" s="1"/>
  <c r="O40" i="4"/>
  <c r="N40" i="4"/>
  <c r="M40" i="4"/>
  <c r="L40" i="4"/>
  <c r="K40" i="4"/>
  <c r="J40" i="4"/>
  <c r="H40" i="4"/>
  <c r="G40" i="4"/>
  <c r="F40" i="4"/>
  <c r="I40" i="4" s="1"/>
  <c r="E40" i="4"/>
  <c r="D40" i="4"/>
  <c r="C40" i="4"/>
  <c r="B40" i="4"/>
  <c r="A40" i="4"/>
  <c r="U39" i="4"/>
  <c r="T39" i="4"/>
  <c r="S39" i="4"/>
  <c r="R39" i="4"/>
  <c r="Q39" i="4"/>
  <c r="P39" i="4"/>
  <c r="O39" i="4"/>
  <c r="M39" i="4"/>
  <c r="L39" i="4"/>
  <c r="K39" i="4"/>
  <c r="N39" i="4" s="1"/>
  <c r="J39" i="4"/>
  <c r="I39" i="4"/>
  <c r="H39" i="4"/>
  <c r="G39" i="4"/>
  <c r="F39" i="4"/>
  <c r="E39" i="4"/>
  <c r="D39" i="4"/>
  <c r="C39" i="4"/>
  <c r="B39" i="4"/>
  <c r="A39" i="4"/>
  <c r="U38" i="4"/>
  <c r="T38" i="4"/>
  <c r="R38" i="4"/>
  <c r="Q38" i="4"/>
  <c r="P38" i="4"/>
  <c r="S38" i="4" s="1"/>
  <c r="O38" i="4"/>
  <c r="N38" i="4"/>
  <c r="M38" i="4"/>
  <c r="L38" i="4"/>
  <c r="K38" i="4"/>
  <c r="J38" i="4"/>
  <c r="H38" i="4"/>
  <c r="G38" i="4"/>
  <c r="F38" i="4"/>
  <c r="I38" i="4" s="1"/>
  <c r="E38" i="4"/>
  <c r="D38" i="4"/>
  <c r="C38" i="4"/>
  <c r="B38" i="4"/>
  <c r="A38" i="4"/>
  <c r="U37" i="4"/>
  <c r="T37" i="4"/>
  <c r="S37" i="4"/>
  <c r="R37" i="4"/>
  <c r="Q37" i="4"/>
  <c r="P37" i="4"/>
  <c r="O37" i="4"/>
  <c r="M37" i="4"/>
  <c r="L37" i="4"/>
  <c r="K37" i="4"/>
  <c r="N37" i="4" s="1"/>
  <c r="J37" i="4"/>
  <c r="I37" i="4"/>
  <c r="H37" i="4"/>
  <c r="G37" i="4"/>
  <c r="F37" i="4"/>
  <c r="E37" i="4"/>
  <c r="D37" i="4"/>
  <c r="C37" i="4"/>
  <c r="B37" i="4"/>
  <c r="A37" i="4"/>
  <c r="U36" i="4"/>
  <c r="T36" i="4"/>
  <c r="R36" i="4"/>
  <c r="Q36" i="4"/>
  <c r="P36" i="4"/>
  <c r="S36" i="4" s="1"/>
  <c r="O36" i="4"/>
  <c r="N36" i="4"/>
  <c r="M36" i="4"/>
  <c r="L36" i="4"/>
  <c r="K36" i="4"/>
  <c r="J36" i="4"/>
  <c r="H36" i="4"/>
  <c r="G36" i="4"/>
  <c r="F36" i="4"/>
  <c r="I36" i="4" s="1"/>
  <c r="E36" i="4"/>
  <c r="D36" i="4"/>
  <c r="C36" i="4"/>
  <c r="B36" i="4"/>
  <c r="A36" i="4"/>
  <c r="U35" i="4"/>
  <c r="S35" i="4"/>
  <c r="R35" i="4"/>
  <c r="Q35" i="4"/>
  <c r="P35" i="4"/>
  <c r="O35" i="4"/>
  <c r="M35" i="4"/>
  <c r="L35" i="4"/>
  <c r="K35" i="4"/>
  <c r="N35" i="4" s="1"/>
  <c r="J35" i="4"/>
  <c r="I35" i="4"/>
  <c r="H35" i="4"/>
  <c r="G35" i="4"/>
  <c r="F35" i="4"/>
  <c r="E35" i="4"/>
  <c r="D35" i="4"/>
  <c r="C35" i="4"/>
  <c r="B35" i="4"/>
  <c r="A35" i="4"/>
  <c r="U34" i="4"/>
  <c r="R34" i="4"/>
  <c r="Q34" i="4"/>
  <c r="P34" i="4"/>
  <c r="S34" i="4" s="1"/>
  <c r="O34" i="4"/>
  <c r="N34" i="4"/>
  <c r="M34" i="4"/>
  <c r="L34" i="4"/>
  <c r="K34" i="4"/>
  <c r="J34" i="4"/>
  <c r="H34" i="4"/>
  <c r="G34" i="4"/>
  <c r="F34" i="4"/>
  <c r="I34" i="4" s="1"/>
  <c r="E34" i="4"/>
  <c r="D34" i="4"/>
  <c r="C34" i="4"/>
  <c r="B34" i="4"/>
  <c r="A34" i="4"/>
  <c r="U33" i="4"/>
  <c r="T33" i="4"/>
  <c r="S33" i="4"/>
  <c r="R33" i="4"/>
  <c r="Q33" i="4"/>
  <c r="P33" i="4"/>
  <c r="O33" i="4"/>
  <c r="M33" i="4"/>
  <c r="L33" i="4"/>
  <c r="K33" i="4"/>
  <c r="N33" i="4" s="1"/>
  <c r="J33" i="4"/>
  <c r="I33" i="4"/>
  <c r="H33" i="4"/>
  <c r="G33" i="4"/>
  <c r="F33" i="4"/>
  <c r="E33" i="4"/>
  <c r="D33" i="4"/>
  <c r="C33" i="4"/>
  <c r="B33" i="4"/>
  <c r="A33" i="4"/>
  <c r="U32" i="4"/>
  <c r="R32" i="4"/>
  <c r="Q32" i="4"/>
  <c r="P32" i="4"/>
  <c r="S32" i="4" s="1"/>
  <c r="O32" i="4"/>
  <c r="N32" i="4"/>
  <c r="M32" i="4"/>
  <c r="L32" i="4"/>
  <c r="K32" i="4"/>
  <c r="J32" i="4"/>
  <c r="H32" i="4"/>
  <c r="G32" i="4"/>
  <c r="F32" i="4"/>
  <c r="I32" i="4" s="1"/>
  <c r="E32" i="4"/>
  <c r="D32" i="4"/>
  <c r="C32" i="4"/>
  <c r="B32" i="4"/>
  <c r="A32" i="4"/>
  <c r="U31" i="4"/>
  <c r="T31" i="4"/>
  <c r="S31" i="4"/>
  <c r="R31" i="4"/>
  <c r="Q31" i="4"/>
  <c r="P31" i="4"/>
  <c r="O31" i="4"/>
  <c r="M31" i="4"/>
  <c r="L31" i="4"/>
  <c r="K31" i="4"/>
  <c r="N31" i="4" s="1"/>
  <c r="J31" i="4"/>
  <c r="I31" i="4"/>
  <c r="H31" i="4"/>
  <c r="G31" i="4"/>
  <c r="F31" i="4"/>
  <c r="E31" i="4"/>
  <c r="D31" i="4"/>
  <c r="C31" i="4"/>
  <c r="B31" i="4"/>
  <c r="A31" i="4"/>
  <c r="U30" i="4"/>
  <c r="T30" i="4"/>
  <c r="R30" i="4"/>
  <c r="Q30" i="4"/>
  <c r="P30" i="4"/>
  <c r="S30" i="4" s="1"/>
  <c r="O30" i="4"/>
  <c r="N30" i="4"/>
  <c r="M30" i="4"/>
  <c r="L30" i="4"/>
  <c r="K30" i="4"/>
  <c r="J30" i="4"/>
  <c r="H30" i="4"/>
  <c r="G30" i="4"/>
  <c r="F30" i="4"/>
  <c r="I30" i="4" s="1"/>
  <c r="E30" i="4"/>
  <c r="D30" i="4"/>
  <c r="C30" i="4"/>
  <c r="B30" i="4"/>
  <c r="A30" i="4"/>
  <c r="U29" i="4"/>
  <c r="T29" i="4"/>
  <c r="S29" i="4"/>
  <c r="R29" i="4"/>
  <c r="Q29" i="4"/>
  <c r="P29" i="4"/>
  <c r="O29" i="4"/>
  <c r="M29" i="4"/>
  <c r="L29" i="4"/>
  <c r="K29" i="4"/>
  <c r="N29" i="4" s="1"/>
  <c r="J29" i="4"/>
  <c r="I29" i="4"/>
  <c r="H29" i="4"/>
  <c r="G29" i="4"/>
  <c r="F29" i="4"/>
  <c r="E29" i="4"/>
  <c r="D29" i="4"/>
  <c r="C29" i="4"/>
  <c r="B29" i="4"/>
  <c r="A29" i="4"/>
  <c r="U28" i="4"/>
  <c r="T28" i="4"/>
  <c r="R28" i="4"/>
  <c r="Q28" i="4"/>
  <c r="P28" i="4"/>
  <c r="S28" i="4" s="1"/>
  <c r="O28" i="4"/>
  <c r="N28" i="4"/>
  <c r="M28" i="4"/>
  <c r="L28" i="4"/>
  <c r="K28" i="4"/>
  <c r="J28" i="4"/>
  <c r="H28" i="4"/>
  <c r="G28" i="4"/>
  <c r="F28" i="4"/>
  <c r="I28" i="4" s="1"/>
  <c r="E28" i="4"/>
  <c r="D28" i="4"/>
  <c r="C28" i="4"/>
  <c r="B28" i="4"/>
  <c r="A28" i="4"/>
  <c r="U27" i="4"/>
  <c r="S27" i="4"/>
  <c r="R27" i="4"/>
  <c r="Q27" i="4"/>
  <c r="P27" i="4"/>
  <c r="O27" i="4"/>
  <c r="M27" i="4"/>
  <c r="L27" i="4"/>
  <c r="K27" i="4"/>
  <c r="N27" i="4" s="1"/>
  <c r="J27" i="4"/>
  <c r="I27" i="4"/>
  <c r="H27" i="4"/>
  <c r="G27" i="4"/>
  <c r="F27" i="4"/>
  <c r="E27" i="4"/>
  <c r="D27" i="4"/>
  <c r="C27" i="4"/>
  <c r="B27" i="4"/>
  <c r="A27" i="4"/>
  <c r="U26" i="4"/>
  <c r="R26" i="4"/>
  <c r="Q26" i="4"/>
  <c r="P26" i="4"/>
  <c r="S26" i="4" s="1"/>
  <c r="O26" i="4"/>
  <c r="N26" i="4"/>
  <c r="M26" i="4"/>
  <c r="L26" i="4"/>
  <c r="K26" i="4"/>
  <c r="J26" i="4"/>
  <c r="H26" i="4"/>
  <c r="G26" i="4"/>
  <c r="F26" i="4"/>
  <c r="I26" i="4" s="1"/>
  <c r="E26" i="4"/>
  <c r="D26" i="4"/>
  <c r="C26" i="4"/>
  <c r="B26" i="4"/>
  <c r="A26" i="4"/>
  <c r="U25" i="4"/>
  <c r="T25" i="4"/>
  <c r="S25" i="4"/>
  <c r="R25" i="4"/>
  <c r="Q25" i="4"/>
  <c r="P25" i="4"/>
  <c r="O25" i="4"/>
  <c r="M25" i="4"/>
  <c r="L25" i="4"/>
  <c r="K25" i="4"/>
  <c r="N25" i="4" s="1"/>
  <c r="J25" i="4"/>
  <c r="I25" i="4"/>
  <c r="H25" i="4"/>
  <c r="G25" i="4"/>
  <c r="F25" i="4"/>
  <c r="E25" i="4"/>
  <c r="D25" i="4"/>
  <c r="C25" i="4"/>
  <c r="B25" i="4"/>
  <c r="A25" i="4"/>
  <c r="U24" i="4"/>
  <c r="T24" i="4"/>
  <c r="R24" i="4"/>
  <c r="Q24" i="4"/>
  <c r="P24" i="4"/>
  <c r="S24" i="4" s="1"/>
  <c r="O24" i="4"/>
  <c r="N24" i="4"/>
  <c r="M24" i="4"/>
  <c r="L24" i="4"/>
  <c r="K24" i="4"/>
  <c r="J24" i="4"/>
  <c r="H24" i="4"/>
  <c r="G24" i="4"/>
  <c r="F24" i="4"/>
  <c r="I24" i="4" s="1"/>
  <c r="E24" i="4"/>
  <c r="D24" i="4"/>
  <c r="C24" i="4"/>
  <c r="B24" i="4"/>
  <c r="A24" i="4"/>
  <c r="U23" i="4"/>
  <c r="S23" i="4"/>
  <c r="R23" i="4"/>
  <c r="Q23" i="4"/>
  <c r="P23" i="4"/>
  <c r="O23" i="4"/>
  <c r="M23" i="4"/>
  <c r="L23" i="4"/>
  <c r="K23" i="4"/>
  <c r="N23" i="4" s="1"/>
  <c r="J23" i="4"/>
  <c r="I23" i="4"/>
  <c r="H23" i="4"/>
  <c r="G23" i="4"/>
  <c r="F23" i="4"/>
  <c r="E23" i="4"/>
  <c r="D23" i="4"/>
  <c r="C23" i="4"/>
  <c r="B23" i="4"/>
  <c r="A23" i="4"/>
  <c r="U22" i="4"/>
  <c r="T22" i="4"/>
  <c r="R22" i="4"/>
  <c r="Q22" i="4"/>
  <c r="P22" i="4"/>
  <c r="S22" i="4" s="1"/>
  <c r="O22" i="4"/>
  <c r="N22" i="4"/>
  <c r="M22" i="4"/>
  <c r="L22" i="4"/>
  <c r="K22" i="4"/>
  <c r="J22" i="4"/>
  <c r="H22" i="4"/>
  <c r="G22" i="4"/>
  <c r="F22" i="4"/>
  <c r="I22" i="4" s="1"/>
  <c r="E22" i="4"/>
  <c r="D22" i="4"/>
  <c r="C22" i="4"/>
  <c r="B22" i="4"/>
  <c r="A22" i="4"/>
  <c r="U21" i="4"/>
  <c r="T21" i="4"/>
  <c r="S21" i="4"/>
  <c r="R21" i="4"/>
  <c r="Q21" i="4"/>
  <c r="P21" i="4"/>
  <c r="O21" i="4"/>
  <c r="M21" i="4"/>
  <c r="L21" i="4"/>
  <c r="K21" i="4"/>
  <c r="N21" i="4" s="1"/>
  <c r="J21" i="4"/>
  <c r="I21" i="4"/>
  <c r="H21" i="4"/>
  <c r="G21" i="4"/>
  <c r="F21" i="4"/>
  <c r="E21" i="4"/>
  <c r="D21" i="4"/>
  <c r="C21" i="4"/>
  <c r="B21" i="4"/>
  <c r="A21" i="4"/>
  <c r="U20" i="4"/>
  <c r="R20" i="4"/>
  <c r="Q20" i="4"/>
  <c r="P20" i="4"/>
  <c r="S20" i="4" s="1"/>
  <c r="O20" i="4"/>
  <c r="N20" i="4"/>
  <c r="M20" i="4"/>
  <c r="L20" i="4"/>
  <c r="K20" i="4"/>
  <c r="J20" i="4"/>
  <c r="H20" i="4"/>
  <c r="G20" i="4"/>
  <c r="F20" i="4"/>
  <c r="I20" i="4" s="1"/>
  <c r="E20" i="4"/>
  <c r="D20" i="4"/>
  <c r="C20" i="4"/>
  <c r="B20" i="4"/>
  <c r="A20" i="4"/>
  <c r="U19" i="4"/>
  <c r="T19" i="4"/>
  <c r="S19" i="4"/>
  <c r="R19" i="4"/>
  <c r="Q19" i="4"/>
  <c r="P19" i="4"/>
  <c r="O19" i="4"/>
  <c r="M19" i="4"/>
  <c r="L19" i="4"/>
  <c r="K19" i="4"/>
  <c r="N19" i="4" s="1"/>
  <c r="J19" i="4"/>
  <c r="I19" i="4"/>
  <c r="H19" i="4"/>
  <c r="G19" i="4"/>
  <c r="F19" i="4"/>
  <c r="E19" i="4"/>
  <c r="D19" i="4"/>
  <c r="C19" i="4"/>
  <c r="B19" i="4"/>
  <c r="A19" i="4"/>
  <c r="U18" i="4"/>
  <c r="T18" i="4"/>
  <c r="R18" i="4"/>
  <c r="Q18" i="4"/>
  <c r="P18" i="4"/>
  <c r="S18" i="4" s="1"/>
  <c r="O18" i="4"/>
  <c r="N18" i="4"/>
  <c r="M18" i="4"/>
  <c r="L18" i="4"/>
  <c r="K18" i="4"/>
  <c r="J18" i="4"/>
  <c r="H18" i="4"/>
  <c r="G18" i="4"/>
  <c r="F18" i="4"/>
  <c r="I18" i="4" s="1"/>
  <c r="E18" i="4"/>
  <c r="D18" i="4"/>
  <c r="C18" i="4"/>
  <c r="B18" i="4"/>
  <c r="A18" i="4"/>
  <c r="U17" i="4"/>
  <c r="T17" i="4"/>
  <c r="S17" i="4"/>
  <c r="R17" i="4"/>
  <c r="Q17" i="4"/>
  <c r="P17" i="4"/>
  <c r="O17" i="4"/>
  <c r="M17" i="4"/>
  <c r="L17" i="4"/>
  <c r="K17" i="4"/>
  <c r="N17" i="4" s="1"/>
  <c r="J17" i="4"/>
  <c r="I17" i="4"/>
  <c r="H17" i="4"/>
  <c r="G17" i="4"/>
  <c r="F17" i="4"/>
  <c r="E17" i="4"/>
  <c r="D17" i="4"/>
  <c r="C17" i="4"/>
  <c r="B17" i="4"/>
  <c r="A17" i="4"/>
  <c r="U16" i="4"/>
  <c r="T16" i="4"/>
  <c r="R16" i="4"/>
  <c r="Q16" i="4"/>
  <c r="P16" i="4"/>
  <c r="S16" i="4" s="1"/>
  <c r="O16" i="4"/>
  <c r="N16" i="4"/>
  <c r="M16" i="4"/>
  <c r="L16" i="4"/>
  <c r="K16" i="4"/>
  <c r="J16" i="4"/>
  <c r="H16" i="4"/>
  <c r="G16" i="4"/>
  <c r="F16" i="4"/>
  <c r="I16" i="4" s="1"/>
  <c r="E16" i="4"/>
  <c r="D16" i="4"/>
  <c r="C16" i="4"/>
  <c r="B16" i="4"/>
  <c r="A16" i="4"/>
  <c r="U15" i="4"/>
  <c r="T15" i="4"/>
  <c r="S15" i="4"/>
  <c r="R15" i="4"/>
  <c r="Q15" i="4"/>
  <c r="P15" i="4"/>
  <c r="O15" i="4"/>
  <c r="M15" i="4"/>
  <c r="L15" i="4"/>
  <c r="K15" i="4"/>
  <c r="N15" i="4" s="1"/>
  <c r="J15" i="4"/>
  <c r="I15" i="4"/>
  <c r="H15" i="4"/>
  <c r="G15" i="4"/>
  <c r="F15" i="4"/>
  <c r="E15" i="4"/>
  <c r="D15" i="4"/>
  <c r="C15" i="4"/>
  <c r="B15" i="4"/>
  <c r="A15" i="4"/>
  <c r="U14" i="4"/>
  <c r="T14" i="4"/>
  <c r="R14" i="4"/>
  <c r="Q14" i="4"/>
  <c r="P14" i="4"/>
  <c r="S14" i="4" s="1"/>
  <c r="O14" i="4"/>
  <c r="N14" i="4"/>
  <c r="M14" i="4"/>
  <c r="L14" i="4"/>
  <c r="K14" i="4"/>
  <c r="J14" i="4"/>
  <c r="H14" i="4"/>
  <c r="G14" i="4"/>
  <c r="F14" i="4"/>
  <c r="I14" i="4" s="1"/>
  <c r="E14" i="4"/>
  <c r="D14" i="4"/>
  <c r="C14" i="4"/>
  <c r="B14" i="4"/>
  <c r="A14" i="4"/>
  <c r="U13" i="4"/>
  <c r="T13" i="4"/>
  <c r="S13" i="4"/>
  <c r="R13" i="4"/>
  <c r="Q13" i="4"/>
  <c r="P13" i="4"/>
  <c r="O13" i="4"/>
  <c r="M13" i="4"/>
  <c r="L13" i="4"/>
  <c r="K13" i="4"/>
  <c r="N13" i="4" s="1"/>
  <c r="J13" i="4"/>
  <c r="I13" i="4"/>
  <c r="H13" i="4"/>
  <c r="G13" i="4"/>
  <c r="F13" i="4"/>
  <c r="E13" i="4"/>
  <c r="D13" i="4"/>
  <c r="C13" i="4"/>
  <c r="B13" i="4"/>
  <c r="A13" i="4"/>
  <c r="U12" i="4"/>
  <c r="R12" i="4"/>
  <c r="Q12" i="4"/>
  <c r="P12" i="4"/>
  <c r="S12" i="4" s="1"/>
  <c r="O12" i="4"/>
  <c r="N12" i="4"/>
  <c r="M12" i="4"/>
  <c r="L12" i="4"/>
  <c r="K12" i="4"/>
  <c r="J12" i="4"/>
  <c r="H12" i="4"/>
  <c r="G12" i="4"/>
  <c r="F12" i="4"/>
  <c r="I12" i="4" s="1"/>
  <c r="E12" i="4"/>
  <c r="D12" i="4"/>
  <c r="C12" i="4"/>
  <c r="B12" i="4"/>
  <c r="A12" i="4"/>
  <c r="U11" i="4"/>
  <c r="T11" i="4"/>
  <c r="S11" i="4"/>
  <c r="R11" i="4"/>
  <c r="Q11" i="4"/>
  <c r="P11" i="4"/>
  <c r="O11" i="4"/>
  <c r="M11" i="4"/>
  <c r="L11" i="4"/>
  <c r="K11" i="4"/>
  <c r="N11" i="4" s="1"/>
  <c r="J11" i="4"/>
  <c r="I11" i="4"/>
  <c r="H11" i="4"/>
  <c r="G11" i="4"/>
  <c r="F11" i="4"/>
  <c r="E11" i="4"/>
  <c r="D11" i="4"/>
  <c r="C11" i="4"/>
  <c r="B11" i="4"/>
  <c r="A11" i="4"/>
  <c r="U10" i="4"/>
  <c r="T10" i="4"/>
  <c r="R10" i="4"/>
  <c r="Q10" i="4"/>
  <c r="P10" i="4"/>
  <c r="S10" i="4" s="1"/>
  <c r="O10" i="4"/>
  <c r="N10" i="4"/>
  <c r="M10" i="4"/>
  <c r="L10" i="4"/>
  <c r="K10" i="4"/>
  <c r="J10" i="4"/>
  <c r="H10" i="4"/>
  <c r="G10" i="4"/>
  <c r="F10" i="4"/>
  <c r="I10" i="4" s="1"/>
  <c r="E10" i="4"/>
  <c r="D10" i="4"/>
  <c r="C10" i="4"/>
  <c r="B10" i="4"/>
  <c r="A10" i="4"/>
  <c r="U9" i="4"/>
  <c r="T9" i="4"/>
  <c r="S9" i="4"/>
  <c r="R9" i="4"/>
  <c r="Q9" i="4"/>
  <c r="P9" i="4"/>
  <c r="O9" i="4"/>
  <c r="M9" i="4"/>
  <c r="L9" i="4"/>
  <c r="K9" i="4"/>
  <c r="N9" i="4" s="1"/>
  <c r="J9" i="4"/>
  <c r="I9" i="4"/>
  <c r="H9" i="4"/>
  <c r="G9" i="4"/>
  <c r="F9" i="4"/>
  <c r="E9" i="4"/>
  <c r="D9" i="4"/>
  <c r="C9" i="4"/>
  <c r="B9" i="4"/>
  <c r="A9" i="4"/>
  <c r="U8" i="4"/>
  <c r="R8" i="4"/>
  <c r="Q8" i="4"/>
  <c r="P8" i="4"/>
  <c r="S8" i="4" s="1"/>
  <c r="O8" i="4"/>
  <c r="N8" i="4"/>
  <c r="M8" i="4"/>
  <c r="L8" i="4"/>
  <c r="K8" i="4"/>
  <c r="J8" i="4"/>
  <c r="H8" i="4"/>
  <c r="G8" i="4"/>
  <c r="F8" i="4"/>
  <c r="I8" i="4" s="1"/>
  <c r="E8" i="4"/>
  <c r="D8" i="4"/>
  <c r="C8" i="4"/>
  <c r="B8" i="4"/>
  <c r="A8" i="4"/>
  <c r="U7" i="4"/>
  <c r="T7" i="4"/>
  <c r="S7" i="4"/>
  <c r="R7" i="4"/>
  <c r="Q7" i="4"/>
  <c r="P7" i="4"/>
  <c r="O7" i="4"/>
  <c r="M7" i="4"/>
  <c r="L7" i="4"/>
  <c r="K7" i="4"/>
  <c r="N7" i="4" s="1"/>
  <c r="J7" i="4"/>
  <c r="I7" i="4"/>
  <c r="H7" i="4"/>
  <c r="G7" i="4"/>
  <c r="F7" i="4"/>
  <c r="E7" i="4"/>
  <c r="D7" i="4"/>
  <c r="C7" i="4"/>
  <c r="B7" i="4"/>
  <c r="A7" i="4"/>
  <c r="U6" i="4"/>
  <c r="U56" i="4" s="1"/>
  <c r="T6" i="4"/>
  <c r="R6" i="4"/>
  <c r="Q6" i="4"/>
  <c r="P6" i="4"/>
  <c r="P56" i="4" s="1"/>
  <c r="O6" i="4"/>
  <c r="O56" i="4" s="1"/>
  <c r="N6" i="4"/>
  <c r="M6" i="4"/>
  <c r="M56" i="4" s="1"/>
  <c r="L6" i="4"/>
  <c r="L56" i="4" s="1"/>
  <c r="K6" i="4"/>
  <c r="K56" i="4" s="1"/>
  <c r="J6" i="4"/>
  <c r="J56" i="4" s="1"/>
  <c r="E6" i="3" s="1"/>
  <c r="H6" i="4"/>
  <c r="G6" i="4"/>
  <c r="F6" i="4"/>
  <c r="F56" i="4" s="1"/>
  <c r="G5" i="3" s="1"/>
  <c r="E6" i="4"/>
  <c r="E56" i="4" s="1"/>
  <c r="D6" i="4"/>
  <c r="C6" i="4"/>
  <c r="B6" i="4"/>
  <c r="A6" i="4"/>
  <c r="L27" i="3"/>
  <c r="K17" i="1"/>
  <c r="G26" i="3" s="1"/>
  <c r="G27" i="3" s="1"/>
  <c r="G28" i="3" s="1"/>
  <c r="N56" i="4" l="1"/>
  <c r="E20" i="3"/>
  <c r="H26" i="3"/>
  <c r="H27" i="3" s="1"/>
  <c r="H28" i="3" s="1"/>
  <c r="I6" i="4"/>
  <c r="I56" i="4" s="1"/>
  <c r="K127" i="5"/>
  <c r="G6" i="3" s="1"/>
  <c r="O127" i="5"/>
  <c r="E7" i="3" s="1"/>
  <c r="C26" i="3"/>
  <c r="C27" i="3" s="1"/>
  <c r="C28" i="3" s="1"/>
  <c r="D26" i="3"/>
  <c r="D27" i="3" s="1"/>
  <c r="D28" i="3" s="1"/>
  <c r="J26" i="3"/>
  <c r="J27" i="3" s="1"/>
  <c r="J28" i="3" s="1"/>
  <c r="P127" i="5"/>
  <c r="G7" i="3" s="1"/>
  <c r="E22" i="3" s="1"/>
  <c r="S47" i="5"/>
  <c r="V12" i="6"/>
  <c r="T12" i="4" s="1"/>
  <c r="E26" i="3"/>
  <c r="E27" i="3" s="1"/>
  <c r="E28" i="3" s="1"/>
  <c r="S6" i="4"/>
  <c r="S56" i="4" s="1"/>
  <c r="E127" i="5"/>
  <c r="E5" i="3" s="1"/>
  <c r="I6" i="5"/>
  <c r="I127" i="5" s="1"/>
  <c r="U127" i="5"/>
  <c r="E23" i="3" s="1"/>
  <c r="I23" i="3" s="1"/>
  <c r="V8" i="6"/>
  <c r="T8" i="4" s="1"/>
  <c r="T56" i="4" s="1"/>
  <c r="S116" i="5"/>
  <c r="N121" i="5"/>
  <c r="V20" i="6"/>
  <c r="T20" i="4" s="1"/>
  <c r="V32" i="6"/>
  <c r="T32" i="4" s="1"/>
  <c r="V40" i="6"/>
  <c r="T40" i="4" s="1"/>
  <c r="V48" i="6"/>
  <c r="T48" i="4" s="1"/>
  <c r="V56" i="6"/>
  <c r="T6" i="5" s="1"/>
  <c r="V64" i="6"/>
  <c r="T14" i="5" s="1"/>
  <c r="V74" i="6"/>
  <c r="T24" i="5" s="1"/>
  <c r="V81" i="6"/>
  <c r="T31" i="5" s="1"/>
  <c r="I114" i="5"/>
  <c r="S120" i="5"/>
  <c r="P160" i="6"/>
  <c r="V26" i="6"/>
  <c r="T26" i="4" s="1"/>
  <c r="V27" i="6"/>
  <c r="T27" i="4" s="1"/>
  <c r="V34" i="6"/>
  <c r="T34" i="4" s="1"/>
  <c r="V35" i="6"/>
  <c r="T35" i="4" s="1"/>
  <c r="V42" i="6"/>
  <c r="T42" i="4" s="1"/>
  <c r="V43" i="6"/>
  <c r="T43" i="4" s="1"/>
  <c r="V50" i="6"/>
  <c r="T50" i="4" s="1"/>
  <c r="V51" i="6"/>
  <c r="T51" i="4" s="1"/>
  <c r="V58" i="6"/>
  <c r="T8" i="5" s="1"/>
  <c r="V59" i="6"/>
  <c r="T9" i="5" s="1"/>
  <c r="V66" i="6"/>
  <c r="T16" i="5" s="1"/>
  <c r="V67" i="6"/>
  <c r="T17" i="5" s="1"/>
  <c r="V69" i="6"/>
  <c r="T19" i="5" s="1"/>
  <c r="V77" i="6"/>
  <c r="T27" i="5" s="1"/>
  <c r="V93" i="6"/>
  <c r="T43" i="5" s="1"/>
  <c r="V23" i="6"/>
  <c r="T23" i="4" s="1"/>
  <c r="U160" i="6"/>
  <c r="V109" i="6"/>
  <c r="T59" i="5" s="1"/>
  <c r="V126" i="6"/>
  <c r="T76" i="5" s="1"/>
  <c r="V132" i="6"/>
  <c r="T82" i="5" s="1"/>
  <c r="V142" i="6"/>
  <c r="T92" i="5" s="1"/>
  <c r="V148" i="6"/>
  <c r="T98" i="5" s="1"/>
  <c r="V99" i="6"/>
  <c r="T49" i="5" s="1"/>
  <c r="V100" i="6"/>
  <c r="T50" i="5" s="1"/>
  <c r="V105" i="6"/>
  <c r="T55" i="5" s="1"/>
  <c r="V122" i="6"/>
  <c r="T72" i="5" s="1"/>
  <c r="V123" i="6"/>
  <c r="T73" i="5" s="1"/>
  <c r="V128" i="6"/>
  <c r="T78" i="5" s="1"/>
  <c r="V138" i="6"/>
  <c r="T88" i="5" s="1"/>
  <c r="V139" i="6"/>
  <c r="T89" i="5" s="1"/>
  <c r="V144" i="6"/>
  <c r="T94" i="5" s="1"/>
  <c r="V154" i="6"/>
  <c r="T104" i="5" s="1"/>
  <c r="V155" i="6"/>
  <c r="T105" i="5" s="1"/>
  <c r="V68" i="6"/>
  <c r="T18" i="5" s="1"/>
  <c r="V72" i="6"/>
  <c r="T22" i="5" s="1"/>
  <c r="V76" i="6"/>
  <c r="T26" i="5" s="1"/>
  <c r="V107" i="6"/>
  <c r="T57" i="5" s="1"/>
  <c r="V130" i="6"/>
  <c r="T80" i="5" s="1"/>
  <c r="V136" i="6"/>
  <c r="T86" i="5" s="1"/>
  <c r="V146" i="6"/>
  <c r="T96" i="5" s="1"/>
  <c r="V152" i="6"/>
  <c r="T102" i="5" s="1"/>
  <c r="V159" i="6"/>
  <c r="T109" i="5" s="1"/>
  <c r="I5" i="3" l="1"/>
  <c r="E8" i="3"/>
  <c r="I7" i="3"/>
  <c r="E21" i="3"/>
  <c r="I21" i="3" s="1"/>
  <c r="I6" i="3"/>
  <c r="G8" i="3"/>
  <c r="E18" i="3" s="1"/>
  <c r="I18" i="3" s="1"/>
  <c r="I20" i="3"/>
  <c r="K27" i="3"/>
  <c r="K28" i="3" s="1"/>
  <c r="T127" i="5"/>
  <c r="V160" i="6"/>
  <c r="E13" i="3" s="1"/>
  <c r="E14" i="3" l="1"/>
  <c r="I14" i="3" s="1"/>
  <c r="I13" i="3"/>
  <c r="I22" i="3"/>
  <c r="I8" i="3"/>
  <c r="I10" i="3" s="1"/>
  <c r="E17" i="3"/>
  <c r="I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7" authorId="0" shapeId="0" xr:uid="{00000000-0006-0000-0000-000001000000}">
      <text>
        <r>
          <rPr>
            <sz val="10"/>
            <color rgb="FF000000"/>
            <rFont val="Arial"/>
          </rPr>
          <t>Today's Date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200-000001000000}">
      <text>
        <r>
          <rPr>
            <sz val="10"/>
            <color rgb="FF000000"/>
            <rFont val="Arial"/>
          </rPr>
          <t>Target: Competitive with local market</t>
        </r>
      </text>
    </comment>
    <comment ref="I6" authorId="0" shapeId="0" xr:uid="{00000000-0006-0000-0200-000002000000}">
      <text>
        <r>
          <rPr>
            <sz val="10"/>
            <color rgb="FF000000"/>
            <rFont val="Arial"/>
          </rPr>
          <t>Target: Plus or minus $2.00 over or under warranty rate</t>
        </r>
      </text>
    </comment>
    <comment ref="I7" authorId="0" shapeId="0" xr:uid="{00000000-0006-0000-0200-000003000000}">
      <text>
        <r>
          <rPr>
            <sz val="10"/>
            <color rgb="FF000000"/>
            <rFont val="Arial"/>
          </rPr>
          <t>Target: $10.00 over maintenance rate</t>
        </r>
      </text>
    </comment>
    <comment ref="I9" authorId="0" shapeId="0" xr:uid="{00000000-0006-0000-0200-000004000000}">
      <text>
        <r>
          <rPr>
            <sz val="10"/>
            <color rgb="FF000000"/>
            <rFont val="Arial"/>
          </rPr>
          <t>Target: $2.00 over warranty</t>
        </r>
      </text>
    </comment>
    <comment ref="E10" authorId="0" shapeId="0" xr:uid="{00000000-0006-0000-0200-000005000000}">
      <text>
        <r>
          <rPr>
            <sz val="10"/>
            <color rgb="FF000000"/>
            <rFont val="Arial"/>
          </rPr>
          <t>This cell is for the total number of RO's in the sample.</t>
        </r>
      </text>
    </comment>
    <comment ref="I13" authorId="0" shapeId="0" xr:uid="{00000000-0006-0000-0200-000006000000}">
      <text>
        <r>
          <rPr>
            <sz val="10"/>
            <color rgb="FF000000"/>
            <rFont val="Arial"/>
          </rPr>
          <t>Target: 30% or less</t>
        </r>
      </text>
    </comment>
    <comment ref="I18" authorId="0" shapeId="0" xr:uid="{00000000-0006-0000-0200-000007000000}">
      <text>
        <r>
          <rPr>
            <sz val="10"/>
            <color rgb="FF000000"/>
            <rFont val="Arial"/>
          </rPr>
          <t xml:space="preserve">Profile 2.2 to 2.5 non highline 3.0 or better highline 
</t>
        </r>
      </text>
    </comment>
    <comment ref="I20" authorId="0" shapeId="0" xr:uid="{00000000-0006-0000-0200-000008000000}">
      <text>
        <r>
          <rPr>
            <sz val="10"/>
            <color rgb="FF000000"/>
            <rFont val="Arial"/>
          </rPr>
          <t>Profile:  Competitive FRH's and Maintenance FRH's should equal 60% of Total Labor Sales.</t>
        </r>
      </text>
    </comment>
    <comment ref="I22" authorId="0" shapeId="0" xr:uid="{00000000-0006-0000-0200-000009000000}">
      <text>
        <r>
          <rPr>
            <sz val="10"/>
            <color rgb="FF000000"/>
            <rFont val="Arial"/>
          </rPr>
          <t xml:space="preserve">Profile:  Repair FRH's should equal 40% of Total Labor Sales.
</t>
        </r>
      </text>
    </comment>
    <comment ref="I23" authorId="0" shapeId="0" xr:uid="{00000000-0006-0000-0200-00000A000000}">
      <text>
        <r>
          <rPr>
            <sz val="10"/>
            <color rgb="FF000000"/>
            <rFont val="Arial"/>
          </rPr>
          <t>Target:  No more than 10% to 15% customer pay one item repair order's.</t>
        </r>
      </text>
    </comment>
  </commentList>
</comments>
</file>

<file path=xl/sharedStrings.xml><?xml version="1.0" encoding="utf-8"?>
<sst xmlns="http://schemas.openxmlformats.org/spreadsheetml/2006/main" count="314" uniqueCount="119">
  <si>
    <t>Tech #</t>
  </si>
  <si>
    <t>Tech Pay Per FRH</t>
  </si>
  <si>
    <t xml:space="preserve">          </t>
  </si>
  <si>
    <t>Repair Order Analysis</t>
  </si>
  <si>
    <t xml:space="preserve">Repair Order Analysis Summary Report </t>
  </si>
  <si>
    <t>Sales in Dollars</t>
  </si>
  <si>
    <t>FRH's on RO's</t>
  </si>
  <si>
    <t>Averages</t>
  </si>
  <si>
    <t>Analysis</t>
  </si>
  <si>
    <t>Competitive</t>
  </si>
  <si>
    <t>÷</t>
  </si>
  <si>
    <t>=</t>
  </si>
  <si>
    <t>FRH Average</t>
  </si>
  <si>
    <t>Maintenance</t>
  </si>
  <si>
    <t>Repair</t>
  </si>
  <si>
    <t>Totals</t>
  </si>
  <si>
    <t>Customer ELR</t>
  </si>
  <si>
    <t>Target Labor Rate</t>
  </si>
  <si>
    <t>Per FRH</t>
  </si>
  <si>
    <t>Total Ro's in Sample</t>
  </si>
  <si>
    <t>Difference</t>
  </si>
  <si>
    <t>Cost of Labor</t>
  </si>
  <si>
    <t>Total Cost of Labor</t>
  </si>
  <si>
    <t>Total Sales</t>
  </si>
  <si>
    <t>Percent Cost of Sales</t>
  </si>
  <si>
    <t>Total FRH's</t>
  </si>
  <si>
    <t>Cost per FRH</t>
  </si>
  <si>
    <t>Repair Order Measurements</t>
  </si>
  <si>
    <t>Total Labor Sales</t>
  </si>
  <si>
    <t>Total RO's</t>
  </si>
  <si>
    <t>Avg Labor per RO</t>
  </si>
  <si>
    <t>Avg FRH's per RO</t>
  </si>
  <si>
    <t>Menu Sales</t>
  </si>
  <si>
    <t>Percent Menu Sales</t>
  </si>
  <si>
    <t>Competitive FRH's</t>
  </si>
  <si>
    <t>Percent Competitive</t>
  </si>
  <si>
    <t>Maintenance FRH's</t>
  </si>
  <si>
    <t xml:space="preserve">Percent Maintenance </t>
  </si>
  <si>
    <t>Repair FRH'</t>
  </si>
  <si>
    <t xml:space="preserve">Percent Repair </t>
  </si>
  <si>
    <t>One item RO's</t>
  </si>
  <si>
    <t>Percent One Item RO</t>
  </si>
  <si>
    <t>Model Year Analysis</t>
  </si>
  <si>
    <t>Older</t>
  </si>
  <si>
    <t>Total</t>
  </si>
  <si>
    <t>And Summary</t>
  </si>
  <si>
    <t>Competitive Labor</t>
  </si>
  <si>
    <t>Maintenance Labor</t>
  </si>
  <si>
    <t>Repair Labor</t>
  </si>
  <si>
    <t>Dealership</t>
  </si>
  <si>
    <t xml:space="preserve">Dealership </t>
  </si>
  <si>
    <t xml:space="preserve">Student </t>
  </si>
  <si>
    <t xml:space="preserve">Repair Order Analysis </t>
  </si>
  <si>
    <t>One Item Repair Order</t>
  </si>
  <si>
    <t>Class and ID Number</t>
  </si>
  <si>
    <t>Computer Application by            George A. Parker                Management Instructor           NADA Dealer Academy</t>
  </si>
  <si>
    <t>RO Number</t>
  </si>
  <si>
    <t>Labor Sales</t>
  </si>
  <si>
    <t>Flat Rate Hours</t>
  </si>
  <si>
    <t>Technician Number</t>
  </si>
  <si>
    <t>Pay Per FRH</t>
  </si>
  <si>
    <t xml:space="preserve">Labor Cost </t>
  </si>
  <si>
    <t>Year</t>
  </si>
  <si>
    <t xml:space="preserve">Model </t>
  </si>
  <si>
    <t>Mileage</t>
  </si>
  <si>
    <t>Repair Order Analysis Input Sheet</t>
  </si>
  <si>
    <t>Technican Number</t>
  </si>
  <si>
    <t>MAXIMA</t>
  </si>
  <si>
    <t>CHEVY</t>
  </si>
  <si>
    <t>MURANO</t>
  </si>
  <si>
    <t xml:space="preserve">ALTIMA </t>
  </si>
  <si>
    <t>.52.48</t>
  </si>
  <si>
    <t>TAHOE</t>
  </si>
  <si>
    <t>TERRAIN</t>
  </si>
  <si>
    <t>LACROS</t>
  </si>
  <si>
    <t>SUBURB</t>
  </si>
  <si>
    <t>IMPALA</t>
  </si>
  <si>
    <t>DTS</t>
  </si>
  <si>
    <t>FORD 5</t>
  </si>
  <si>
    <t>CRUZE</t>
  </si>
  <si>
    <t>ALTIMA</t>
  </si>
  <si>
    <t>SPARK</t>
  </si>
  <si>
    <t>CAMRY</t>
  </si>
  <si>
    <t>CAMARO</t>
  </si>
  <si>
    <t>JEEP</t>
  </si>
  <si>
    <t>SENTRA</t>
  </si>
  <si>
    <t>COLORA</t>
  </si>
  <si>
    <t>LUCERNE</t>
  </si>
  <si>
    <t>FUSION</t>
  </si>
  <si>
    <t>F35</t>
  </si>
  <si>
    <t>VERSA</t>
  </si>
  <si>
    <t>QUEST</t>
  </si>
  <si>
    <t>TRAILBL</t>
  </si>
  <si>
    <t xml:space="preserve">ROGUE </t>
  </si>
  <si>
    <t>ENCLAVE</t>
  </si>
  <si>
    <t>RO's 1-50</t>
  </si>
  <si>
    <t>ACADIA</t>
  </si>
  <si>
    <t>EQUINOX</t>
  </si>
  <si>
    <t>Date of Study:</t>
  </si>
  <si>
    <t>C Labor</t>
  </si>
  <si>
    <t>M Labor</t>
  </si>
  <si>
    <t>R Labor</t>
  </si>
  <si>
    <t>Study Compiled by</t>
  </si>
  <si>
    <t>`</t>
  </si>
  <si>
    <t>TRAVERS</t>
  </si>
  <si>
    <t>ROGUE</t>
  </si>
  <si>
    <t>F-150</t>
  </si>
  <si>
    <t>SRX</t>
  </si>
  <si>
    <t xml:space="preserve">NISSAN </t>
  </si>
  <si>
    <t>F-350</t>
  </si>
  <si>
    <t>RO's 51-100</t>
  </si>
  <si>
    <t>SONATA</t>
  </si>
  <si>
    <t>POLICE</t>
  </si>
  <si>
    <t xml:space="preserve">CORVETTE </t>
  </si>
  <si>
    <t>SUZUKI</t>
  </si>
  <si>
    <t>F350</t>
  </si>
  <si>
    <t>Number of RO's in Sample</t>
  </si>
  <si>
    <t>Competative Labor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</si>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</sst>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* #,##0_);_(* \(#,##0\);_(* &quot;-&quot;??_);_(@_)"/>
  </numFmts>
  <fonts count="15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6"/>
      <name val="Arial"/>
    </font>
    <font>
      <sz val="10"/>
      <name val="Arial"/>
    </font>
    <font>
      <sz val="12"/>
      <name val="Arial"/>
    </font>
    <font>
      <b/>
      <sz val="12"/>
      <name val="Arial"/>
    </font>
    <font>
      <b/>
      <sz val="14"/>
      <name val="Arial"/>
    </font>
    <font>
      <b/>
      <sz val="36"/>
      <name val="Arial"/>
    </font>
    <font>
      <b/>
      <i/>
      <sz val="36"/>
      <name val="Arial"/>
    </font>
    <font>
      <b/>
      <sz val="10"/>
      <name val="Arial"/>
    </font>
    <font>
      <b/>
      <sz val="18"/>
      <name val="Arial"/>
    </font>
    <font>
      <b/>
      <i/>
      <sz val="16"/>
      <name val="Arial"/>
    </font>
    <font>
      <sz val="10"/>
      <name val="Arial"/>
    </font>
    <font>
      <sz val="14"/>
      <name val="Arial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  <fill>
      <patternFill patternType="solid">
        <fgColor rgb="FF00CCFF"/>
        <bgColor rgb="FF00CC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C0C0C0"/>
        <bgColor rgb="FFC0C0C0"/>
      </patternFill>
    </fill>
  </fills>
  <borders count="1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0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/>
    <xf numFmtId="0" fontId="2" fillId="3" borderId="4" xfId="0" applyFont="1" applyFill="1" applyBorder="1"/>
    <xf numFmtId="0" fontId="0" fillId="0" borderId="0" xfId="0" applyFont="1"/>
    <xf numFmtId="0" fontId="2" fillId="0" borderId="5" xfId="0" applyFont="1" applyBorder="1" applyAlignment="1">
      <alignment horizontal="center"/>
    </xf>
    <xf numFmtId="2" fontId="2" fillId="0" borderId="6" xfId="0" applyNumberFormat="1" applyFont="1" applyBorder="1"/>
    <xf numFmtId="0" fontId="2" fillId="0" borderId="5" xfId="0" applyFont="1" applyBorder="1" applyAlignment="1">
      <alignment horizontal="center"/>
    </xf>
    <xf numFmtId="2" fontId="2" fillId="0" borderId="6" xfId="0" applyNumberFormat="1" applyFont="1" applyBorder="1" applyAlignment="1"/>
    <xf numFmtId="2" fontId="2" fillId="0" borderId="6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4" borderId="4" xfId="0" applyFont="1" applyFill="1" applyBorder="1"/>
    <xf numFmtId="0" fontId="5" fillId="4" borderId="4" xfId="0" applyFont="1" applyFill="1" applyBorder="1"/>
    <xf numFmtId="0" fontId="2" fillId="0" borderId="0" xfId="0" applyFont="1"/>
    <xf numFmtId="0" fontId="5" fillId="6" borderId="15" xfId="0" applyFont="1" applyFill="1" applyBorder="1"/>
    <xf numFmtId="0" fontId="5" fillId="6" borderId="16" xfId="0" applyFont="1" applyFill="1" applyBorder="1"/>
    <xf numFmtId="0" fontId="5" fillId="6" borderId="20" xfId="0" applyFont="1" applyFill="1" applyBorder="1"/>
    <xf numFmtId="0" fontId="5" fillId="6" borderId="21" xfId="0" applyFont="1" applyFill="1" applyBorder="1"/>
    <xf numFmtId="0" fontId="2" fillId="6" borderId="22" xfId="0" applyFont="1" applyFill="1" applyBorder="1"/>
    <xf numFmtId="0" fontId="5" fillId="6" borderId="23" xfId="0" applyFont="1" applyFill="1" applyBorder="1"/>
    <xf numFmtId="0" fontId="5" fillId="6" borderId="24" xfId="0" applyFont="1" applyFill="1" applyBorder="1"/>
    <xf numFmtId="0" fontId="5" fillId="6" borderId="25" xfId="0" applyFont="1" applyFill="1" applyBorder="1"/>
    <xf numFmtId="0" fontId="5" fillId="6" borderId="29" xfId="0" applyFont="1" applyFill="1" applyBorder="1"/>
    <xf numFmtId="0" fontId="6" fillId="6" borderId="30" xfId="0" applyFont="1" applyFill="1" applyBorder="1"/>
    <xf numFmtId="0" fontId="5" fillId="7" borderId="33" xfId="0" applyFont="1" applyFill="1" applyBorder="1"/>
    <xf numFmtId="0" fontId="5" fillId="7" borderId="34" xfId="0" applyFont="1" applyFill="1" applyBorder="1"/>
    <xf numFmtId="42" fontId="5" fillId="8" borderId="34" xfId="0" applyNumberFormat="1" applyFont="1" applyFill="1" applyBorder="1" applyAlignment="1">
      <alignment horizontal="left"/>
    </xf>
    <xf numFmtId="0" fontId="5" fillId="6" borderId="34" xfId="0" applyFont="1" applyFill="1" applyBorder="1" applyAlignment="1">
      <alignment horizontal="center"/>
    </xf>
    <xf numFmtId="2" fontId="5" fillId="8" borderId="34" xfId="0" applyNumberFormat="1" applyFont="1" applyFill="1" applyBorder="1"/>
    <xf numFmtId="0" fontId="5" fillId="7" borderId="35" xfId="0" applyFont="1" applyFill="1" applyBorder="1"/>
    <xf numFmtId="0" fontId="5" fillId="7" borderId="36" xfId="0" applyFont="1" applyFill="1" applyBorder="1"/>
    <xf numFmtId="0" fontId="5" fillId="7" borderId="37" xfId="0" applyFont="1" applyFill="1" applyBorder="1"/>
    <xf numFmtId="42" fontId="5" fillId="8" borderId="4" xfId="0" applyNumberFormat="1" applyFont="1" applyFill="1" applyBorder="1" applyAlignment="1">
      <alignment horizontal="left"/>
    </xf>
    <xf numFmtId="0" fontId="5" fillId="7" borderId="38" xfId="0" applyFont="1" applyFill="1" applyBorder="1"/>
    <xf numFmtId="0" fontId="5" fillId="7" borderId="39" xfId="0" applyFont="1" applyFill="1" applyBorder="1"/>
    <xf numFmtId="42" fontId="5" fillId="8" borderId="40" xfId="0" applyNumberFormat="1" applyFont="1" applyFill="1" applyBorder="1" applyAlignment="1">
      <alignment horizontal="left"/>
    </xf>
    <xf numFmtId="0" fontId="5" fillId="6" borderId="40" xfId="0" applyFont="1" applyFill="1" applyBorder="1" applyAlignment="1">
      <alignment horizontal="center"/>
    </xf>
    <xf numFmtId="4" fontId="5" fillId="8" borderId="40" xfId="0" applyNumberFormat="1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0" fontId="5" fillId="5" borderId="42" xfId="0" applyFont="1" applyFill="1" applyBorder="1"/>
    <xf numFmtId="0" fontId="5" fillId="5" borderId="4" xfId="0" applyFont="1" applyFill="1" applyBorder="1"/>
    <xf numFmtId="0" fontId="5" fillId="7" borderId="43" xfId="0" applyFont="1" applyFill="1" applyBorder="1"/>
    <xf numFmtId="0" fontId="5" fillId="7" borderId="44" xfId="0" applyFont="1" applyFill="1" applyBorder="1"/>
    <xf numFmtId="0" fontId="5" fillId="7" borderId="45" xfId="0" applyFont="1" applyFill="1" applyBorder="1" applyAlignment="1">
      <alignment horizontal="right"/>
    </xf>
    <xf numFmtId="2" fontId="5" fillId="0" borderId="46" xfId="0" applyNumberFormat="1" applyFont="1" applyBorder="1"/>
    <xf numFmtId="0" fontId="5" fillId="7" borderId="47" xfId="0" applyFont="1" applyFill="1" applyBorder="1"/>
    <xf numFmtId="0" fontId="5" fillId="3" borderId="50" xfId="0" applyFont="1" applyFill="1" applyBorder="1" applyAlignment="1">
      <alignment horizontal="center"/>
    </xf>
    <xf numFmtId="0" fontId="5" fillId="7" borderId="51" xfId="0" applyFont="1" applyFill="1" applyBorder="1"/>
    <xf numFmtId="0" fontId="5" fillId="7" borderId="52" xfId="0" applyFont="1" applyFill="1" applyBorder="1"/>
    <xf numFmtId="0" fontId="5" fillId="7" borderId="53" xfId="0" applyFont="1" applyFill="1" applyBorder="1" applyAlignment="1">
      <alignment horizontal="right"/>
    </xf>
    <xf numFmtId="2" fontId="5" fillId="8" borderId="54" xfId="0" applyNumberFormat="1" applyFont="1" applyFill="1" applyBorder="1"/>
    <xf numFmtId="0" fontId="5" fillId="7" borderId="55" xfId="0" applyFont="1" applyFill="1" applyBorder="1"/>
    <xf numFmtId="0" fontId="5" fillId="5" borderId="4" xfId="0" applyFont="1" applyFill="1" applyBorder="1" applyAlignment="1">
      <alignment horizontal="right"/>
    </xf>
    <xf numFmtId="0" fontId="5" fillId="5" borderId="56" xfId="0" applyFont="1" applyFill="1" applyBorder="1"/>
    <xf numFmtId="0" fontId="5" fillId="7" borderId="45" xfId="0" applyFont="1" applyFill="1" applyBorder="1"/>
    <xf numFmtId="2" fontId="5" fillId="8" borderId="46" xfId="0" applyNumberFormat="1" applyFont="1" applyFill="1" applyBorder="1"/>
    <xf numFmtId="0" fontId="5" fillId="6" borderId="46" xfId="0" applyFont="1" applyFill="1" applyBorder="1" applyAlignment="1">
      <alignment horizontal="center"/>
    </xf>
    <xf numFmtId="0" fontId="5" fillId="7" borderId="46" xfId="0" applyFont="1" applyFill="1" applyBorder="1"/>
    <xf numFmtId="10" fontId="5" fillId="8" borderId="46" xfId="0" applyNumberFormat="1" applyFont="1" applyFill="1" applyBorder="1" applyAlignment="1">
      <alignment horizontal="center"/>
    </xf>
    <xf numFmtId="0" fontId="5" fillId="7" borderId="53" xfId="0" applyFont="1" applyFill="1" applyBorder="1"/>
    <xf numFmtId="0" fontId="5" fillId="6" borderId="54" xfId="0" applyFont="1" applyFill="1" applyBorder="1" applyAlignment="1">
      <alignment horizontal="center"/>
    </xf>
    <xf numFmtId="0" fontId="5" fillId="7" borderId="54" xfId="0" applyFont="1" applyFill="1" applyBorder="1"/>
    <xf numFmtId="2" fontId="5" fillId="8" borderId="5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" fontId="5" fillId="8" borderId="46" xfId="0" applyNumberFormat="1" applyFont="1" applyFill="1" applyBorder="1"/>
    <xf numFmtId="4" fontId="5" fillId="8" borderId="34" xfId="0" applyNumberFormat="1" applyFont="1" applyFill="1" applyBorder="1"/>
    <xf numFmtId="0" fontId="5" fillId="7" borderId="58" xfId="0" applyFont="1" applyFill="1" applyBorder="1"/>
    <xf numFmtId="0" fontId="5" fillId="7" borderId="59" xfId="0" applyFont="1" applyFill="1" applyBorder="1"/>
    <xf numFmtId="0" fontId="5" fillId="0" borderId="34" xfId="0" applyFont="1" applyBorder="1"/>
    <xf numFmtId="10" fontId="5" fillId="8" borderId="34" xfId="0" applyNumberFormat="1" applyFont="1" applyFill="1" applyBorder="1"/>
    <xf numFmtId="3" fontId="5" fillId="8" borderId="40" xfId="0" applyNumberFormat="1" applyFont="1" applyFill="1" applyBorder="1"/>
    <xf numFmtId="10" fontId="5" fillId="8" borderId="40" xfId="0" applyNumberFormat="1" applyFont="1" applyFill="1" applyBorder="1"/>
    <xf numFmtId="0" fontId="5" fillId="7" borderId="60" xfId="0" applyFont="1" applyFill="1" applyBorder="1"/>
    <xf numFmtId="0" fontId="5" fillId="7" borderId="61" xfId="0" applyFont="1" applyFill="1" applyBorder="1"/>
    <xf numFmtId="3" fontId="5" fillId="5" borderId="4" xfId="0" applyNumberFormat="1" applyFont="1" applyFill="1" applyBorder="1"/>
    <xf numFmtId="10" fontId="5" fillId="5" borderId="4" xfId="0" applyNumberFormat="1" applyFont="1" applyFill="1" applyBorder="1"/>
    <xf numFmtId="1" fontId="6" fillId="9" borderId="62" xfId="0" applyNumberFormat="1" applyFont="1" applyFill="1" applyBorder="1" applyAlignment="1">
      <alignment horizontal="center"/>
    </xf>
    <xf numFmtId="1" fontId="6" fillId="9" borderId="63" xfId="0" applyNumberFormat="1" applyFont="1" applyFill="1" applyBorder="1" applyAlignment="1">
      <alignment horizontal="center"/>
    </xf>
    <xf numFmtId="1" fontId="6" fillId="9" borderId="66" xfId="0" applyNumberFormat="1" applyFont="1" applyFill="1" applyBorder="1" applyAlignment="1">
      <alignment horizontal="center"/>
    </xf>
    <xf numFmtId="0" fontId="6" fillId="9" borderId="66" xfId="0" applyFont="1" applyFill="1" applyBorder="1" applyAlignment="1">
      <alignment horizontal="center"/>
    </xf>
    <xf numFmtId="0" fontId="6" fillId="9" borderId="67" xfId="0" applyFont="1" applyFill="1" applyBorder="1"/>
    <xf numFmtId="0" fontId="6" fillId="8" borderId="68" xfId="0" applyFont="1" applyFill="1" applyBorder="1" applyAlignment="1">
      <alignment horizontal="center"/>
    </xf>
    <xf numFmtId="0" fontId="6" fillId="8" borderId="69" xfId="0" applyFont="1" applyFill="1" applyBorder="1" applyAlignment="1">
      <alignment horizontal="center"/>
    </xf>
    <xf numFmtId="10" fontId="6" fillId="8" borderId="73" xfId="0" applyNumberFormat="1" applyFont="1" applyFill="1" applyBorder="1" applyAlignment="1">
      <alignment horizontal="center"/>
    </xf>
    <xf numFmtId="10" fontId="6" fillId="8" borderId="60" xfId="0" applyNumberFormat="1" applyFont="1" applyFill="1" applyBorder="1" applyAlignment="1">
      <alignment horizontal="center"/>
    </xf>
    <xf numFmtId="10" fontId="6" fillId="8" borderId="40" xfId="0" applyNumberFormat="1" applyFont="1" applyFill="1" applyBorder="1" applyAlignment="1">
      <alignment horizontal="center"/>
    </xf>
    <xf numFmtId="14" fontId="5" fillId="0" borderId="34" xfId="0" applyNumberFormat="1" applyFont="1" applyBorder="1" applyAlignment="1">
      <alignment horizontal="center" vertical="center"/>
    </xf>
    <xf numFmtId="0" fontId="3" fillId="5" borderId="5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1" fillId="0" borderId="85" xfId="0" applyFont="1" applyBorder="1"/>
    <xf numFmtId="0" fontId="2" fillId="0" borderId="85" xfId="0" applyFont="1" applyBorder="1"/>
    <xf numFmtId="0" fontId="3" fillId="0" borderId="0" xfId="0" applyFont="1"/>
    <xf numFmtId="0" fontId="12" fillId="0" borderId="0" xfId="0" applyFont="1"/>
    <xf numFmtId="0" fontId="12" fillId="0" borderId="85" xfId="0" applyFont="1" applyBorder="1"/>
    <xf numFmtId="0" fontId="3" fillId="0" borderId="85" xfId="0" applyFont="1" applyBorder="1"/>
    <xf numFmtId="0" fontId="7" fillId="5" borderId="5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10" fillId="9" borderId="21" xfId="0" applyFont="1" applyFill="1" applyBorder="1"/>
    <xf numFmtId="0" fontId="10" fillId="9" borderId="90" xfId="0" applyFont="1" applyFill="1" applyBorder="1" applyAlignment="1">
      <alignment horizontal="center"/>
    </xf>
    <xf numFmtId="0" fontId="2" fillId="9" borderId="21" xfId="0" applyFont="1" applyFill="1" applyBorder="1"/>
    <xf numFmtId="0" fontId="2" fillId="9" borderId="90" xfId="0" applyFont="1" applyFill="1" applyBorder="1" applyAlignment="1">
      <alignment horizontal="center"/>
    </xf>
    <xf numFmtId="0" fontId="2" fillId="9" borderId="98" xfId="0" applyFont="1" applyFill="1" applyBorder="1" applyAlignment="1">
      <alignment horizontal="center"/>
    </xf>
    <xf numFmtId="0" fontId="10" fillId="9" borderId="98" xfId="0" applyFont="1" applyFill="1" applyBorder="1" applyAlignment="1">
      <alignment horizontal="center"/>
    </xf>
    <xf numFmtId="0" fontId="2" fillId="9" borderId="99" xfId="0" applyFont="1" applyFill="1" applyBorder="1" applyAlignment="1">
      <alignment horizontal="center"/>
    </xf>
    <xf numFmtId="0" fontId="10" fillId="9" borderId="99" xfId="0" applyFont="1" applyFill="1" applyBorder="1" applyAlignment="1">
      <alignment horizontal="center"/>
    </xf>
    <xf numFmtId="0" fontId="2" fillId="8" borderId="105" xfId="0" applyFont="1" applyFill="1" applyBorder="1"/>
    <xf numFmtId="0" fontId="2" fillId="8" borderId="33" xfId="0" applyFont="1" applyFill="1" applyBorder="1"/>
    <xf numFmtId="0" fontId="2" fillId="8" borderId="34" xfId="0" applyFont="1" applyFill="1" applyBorder="1" applyAlignment="1">
      <alignment horizontal="center"/>
    </xf>
    <xf numFmtId="49" fontId="2" fillId="8" borderId="30" xfId="0" applyNumberFormat="1" applyFont="1" applyFill="1" applyBorder="1"/>
    <xf numFmtId="0" fontId="2" fillId="8" borderId="34" xfId="0" applyFont="1" applyFill="1" applyBorder="1"/>
    <xf numFmtId="164" fontId="2" fillId="8" borderId="106" xfId="0" applyNumberFormat="1" applyFont="1" applyFill="1" applyBorder="1" applyAlignment="1">
      <alignment horizontal="center"/>
    </xf>
    <xf numFmtId="164" fontId="2" fillId="8" borderId="107" xfId="0" applyNumberFormat="1" applyFont="1" applyFill="1" applyBorder="1" applyAlignment="1">
      <alignment horizontal="center"/>
    </xf>
    <xf numFmtId="4" fontId="2" fillId="8" borderId="105" xfId="0" applyNumberFormat="1" applyFont="1" applyFill="1" applyBorder="1" applyAlignment="1">
      <alignment horizontal="right"/>
    </xf>
    <xf numFmtId="4" fontId="2" fillId="8" borderId="33" xfId="0" applyNumberFormat="1" applyFont="1" applyFill="1" applyBorder="1" applyAlignment="1">
      <alignment horizontal="right"/>
    </xf>
    <xf numFmtId="4" fontId="2" fillId="8" borderId="30" xfId="0" applyNumberFormat="1" applyFont="1" applyFill="1" applyBorder="1" applyAlignment="1">
      <alignment horizontal="right"/>
    </xf>
    <xf numFmtId="4" fontId="2" fillId="8" borderId="34" xfId="0" applyNumberFormat="1" applyFont="1" applyFill="1" applyBorder="1" applyAlignment="1">
      <alignment horizontal="right"/>
    </xf>
    <xf numFmtId="0" fontId="2" fillId="8" borderId="30" xfId="0" applyFont="1" applyFill="1" applyBorder="1" applyAlignment="1">
      <alignment horizontal="center"/>
    </xf>
    <xf numFmtId="4" fontId="2" fillId="8" borderId="35" xfId="0" applyNumberFormat="1" applyFont="1" applyFill="1" applyBorder="1" applyAlignment="1">
      <alignment horizontal="right"/>
    </xf>
    <xf numFmtId="4" fontId="2" fillId="8" borderId="108" xfId="0" applyNumberFormat="1" applyFont="1" applyFill="1" applyBorder="1" applyAlignment="1">
      <alignment horizontal="right"/>
    </xf>
    <xf numFmtId="0" fontId="2" fillId="0" borderId="109" xfId="0" applyFont="1" applyBorder="1" applyAlignment="1">
      <alignment horizontal="center"/>
    </xf>
    <xf numFmtId="4" fontId="2" fillId="8" borderId="107" xfId="0" applyNumberFormat="1" applyFont="1" applyFill="1" applyBorder="1" applyAlignment="1">
      <alignment horizontal="right"/>
    </xf>
    <xf numFmtId="4" fontId="2" fillId="0" borderId="109" xfId="0" applyNumberFormat="1" applyFont="1" applyBorder="1" applyAlignment="1">
      <alignment horizontal="right"/>
    </xf>
    <xf numFmtId="4" fontId="2" fillId="8" borderId="106" xfId="0" applyNumberFormat="1" applyFont="1" applyFill="1" applyBorder="1" applyAlignment="1">
      <alignment horizontal="right"/>
    </xf>
    <xf numFmtId="0" fontId="2" fillId="8" borderId="35" xfId="0" applyFont="1" applyFill="1" applyBorder="1" applyAlignment="1">
      <alignment horizontal="center"/>
    </xf>
    <xf numFmtId="0" fontId="2" fillId="8" borderId="108" xfId="0" applyFont="1" applyFill="1" applyBorder="1" applyAlignment="1">
      <alignment horizontal="center"/>
    </xf>
    <xf numFmtId="49" fontId="2" fillId="8" borderId="34" xfId="0" applyNumberFormat="1" applyFont="1" applyFill="1" applyBorder="1"/>
    <xf numFmtId="0" fontId="2" fillId="0" borderId="34" xfId="0" applyFont="1" applyBorder="1" applyAlignment="1">
      <alignment horizontal="center"/>
    </xf>
    <xf numFmtId="4" fontId="2" fillId="0" borderId="34" xfId="0" applyNumberFormat="1" applyFont="1" applyBorder="1" applyAlignment="1">
      <alignment horizontal="right"/>
    </xf>
    <xf numFmtId="0" fontId="2" fillId="2" borderId="4" xfId="0" applyFont="1" applyFill="1" applyBorder="1"/>
    <xf numFmtId="0" fontId="2" fillId="5" borderId="4" xfId="0" applyFont="1" applyFill="1" applyBorder="1"/>
    <xf numFmtId="0" fontId="7" fillId="5" borderId="4" xfId="0" applyFont="1" applyFill="1" applyBorder="1"/>
    <xf numFmtId="0" fontId="2" fillId="5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103" xfId="0" applyFont="1" applyBorder="1"/>
    <xf numFmtId="0" fontId="2" fillId="0" borderId="109" xfId="0" applyFont="1" applyBorder="1"/>
    <xf numFmtId="164" fontId="2" fillId="0" borderId="26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right"/>
    </xf>
    <xf numFmtId="4" fontId="2" fillId="0" borderId="103" xfId="0" applyNumberFormat="1" applyFont="1" applyBorder="1" applyAlignment="1">
      <alignment horizontal="right"/>
    </xf>
    <xf numFmtId="3" fontId="2" fillId="0" borderId="109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164" fontId="2" fillId="0" borderId="117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" fontId="2" fillId="0" borderId="34" xfId="0" applyNumberFormat="1" applyFont="1" applyBorder="1" applyAlignment="1">
      <alignment horizontal="right"/>
    </xf>
    <xf numFmtId="0" fontId="2" fillId="0" borderId="34" xfId="0" applyFont="1" applyBorder="1" applyAlignment="1">
      <alignment horizontal="center"/>
    </xf>
    <xf numFmtId="0" fontId="2" fillId="0" borderId="34" xfId="0" applyFont="1" applyBorder="1" applyAlignment="1"/>
    <xf numFmtId="164" fontId="2" fillId="0" borderId="117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right"/>
    </xf>
    <xf numFmtId="0" fontId="2" fillId="0" borderId="35" xfId="0" applyFont="1" applyBorder="1" applyAlignment="1">
      <alignment horizontal="center"/>
    </xf>
    <xf numFmtId="0" fontId="2" fillId="0" borderId="33" xfId="0" applyFont="1" applyBorder="1" applyAlignment="1"/>
    <xf numFmtId="0" fontId="2" fillId="8" borderId="108" xfId="0" applyFont="1" applyFill="1" applyBorder="1" applyAlignment="1">
      <alignment horizontal="center"/>
    </xf>
    <xf numFmtId="164" fontId="2" fillId="8" borderId="37" xfId="0" applyNumberFormat="1" applyFont="1" applyFill="1" applyBorder="1"/>
    <xf numFmtId="0" fontId="2" fillId="2" borderId="4" xfId="0" applyFont="1" applyFill="1" applyBorder="1" applyAlignment="1"/>
    <xf numFmtId="0" fontId="2" fillId="8" borderId="73" xfId="0" applyFont="1" applyFill="1" applyBorder="1"/>
    <xf numFmtId="0" fontId="2" fillId="8" borderId="40" xfId="0" applyFont="1" applyFill="1" applyBorder="1"/>
    <xf numFmtId="4" fontId="2" fillId="8" borderId="41" xfId="0" applyNumberFormat="1" applyFont="1" applyFill="1" applyBorder="1" applyAlignment="1">
      <alignment horizontal="right"/>
    </xf>
    <xf numFmtId="4" fontId="2" fillId="8" borderId="73" xfId="0" applyNumberFormat="1" applyFont="1" applyFill="1" applyBorder="1" applyAlignment="1">
      <alignment horizontal="right"/>
    </xf>
    <xf numFmtId="0" fontId="10" fillId="6" borderId="43" xfId="0" applyFont="1" applyFill="1" applyBorder="1"/>
    <xf numFmtId="0" fontId="2" fillId="6" borderId="44" xfId="0" applyFont="1" applyFill="1" applyBorder="1" applyAlignment="1">
      <alignment horizontal="center"/>
    </xf>
    <xf numFmtId="0" fontId="2" fillId="6" borderId="44" xfId="0" applyFont="1" applyFill="1" applyBorder="1"/>
    <xf numFmtId="0" fontId="6" fillId="6" borderId="47" xfId="0" applyFont="1" applyFill="1" applyBorder="1" applyAlignment="1">
      <alignment horizontal="center"/>
    </xf>
    <xf numFmtId="4" fontId="10" fillId="8" borderId="118" xfId="0" applyNumberFormat="1" applyFont="1" applyFill="1" applyBorder="1" applyAlignment="1">
      <alignment horizontal="right"/>
    </xf>
    <xf numFmtId="2" fontId="10" fillId="8" borderId="119" xfId="0" applyNumberFormat="1" applyFont="1" applyFill="1" applyBorder="1" applyAlignment="1">
      <alignment horizontal="right"/>
    </xf>
    <xf numFmtId="0" fontId="10" fillId="4" borderId="45" xfId="0" applyFont="1" applyFill="1" applyBorder="1" applyAlignment="1">
      <alignment horizontal="right"/>
    </xf>
    <xf numFmtId="0" fontId="10" fillId="4" borderId="46" xfId="0" applyFont="1" applyFill="1" applyBorder="1" applyAlignment="1">
      <alignment horizontal="right"/>
    </xf>
    <xf numFmtId="39" fontId="10" fillId="8" borderId="45" xfId="0" applyNumberFormat="1" applyFont="1" applyFill="1" applyBorder="1" applyAlignment="1">
      <alignment horizontal="right"/>
    </xf>
    <xf numFmtId="0" fontId="10" fillId="8" borderId="45" xfId="0" applyFont="1" applyFill="1" applyBorder="1" applyAlignment="1">
      <alignment horizontal="right"/>
    </xf>
    <xf numFmtId="4" fontId="10" fillId="8" borderId="46" xfId="0" applyNumberFormat="1" applyFont="1" applyFill="1" applyBorder="1" applyAlignment="1">
      <alignment horizontal="right"/>
    </xf>
    <xf numFmtId="4" fontId="10" fillId="8" borderId="4" xfId="0" applyNumberFormat="1" applyFont="1" applyFill="1" applyBorder="1"/>
    <xf numFmtId="0" fontId="10" fillId="11" borderId="45" xfId="0" applyFont="1" applyFill="1" applyBorder="1" applyAlignment="1">
      <alignment horizontal="right"/>
    </xf>
    <xf numFmtId="0" fontId="10" fillId="11" borderId="46" xfId="0" applyFont="1" applyFill="1" applyBorder="1" applyAlignment="1">
      <alignment horizontal="right"/>
    </xf>
    <xf numFmtId="4" fontId="10" fillId="8" borderId="45" xfId="0" applyNumberFormat="1" applyFont="1" applyFill="1" applyBorder="1" applyAlignment="1">
      <alignment horizontal="right"/>
    </xf>
    <xf numFmtId="0" fontId="2" fillId="8" borderId="50" xfId="0" applyFont="1" applyFill="1" applyBorder="1" applyAlignment="1">
      <alignment horizontal="center"/>
    </xf>
    <xf numFmtId="15" fontId="2" fillId="0" borderId="120" xfId="0" applyNumberFormat="1" applyFont="1" applyBorder="1" applyAlignment="1">
      <alignment horizontal="left"/>
    </xf>
    <xf numFmtId="15" fontId="2" fillId="0" borderId="0" xfId="0" applyNumberFormat="1" applyFont="1" applyAlignment="1">
      <alignment horizontal="right"/>
    </xf>
    <xf numFmtId="15" fontId="2" fillId="0" borderId="0" xfId="0" applyNumberFormat="1" applyFont="1"/>
    <xf numFmtId="0" fontId="2" fillId="0" borderId="121" xfId="0" applyFont="1" applyBorder="1"/>
    <xf numFmtId="0" fontId="2" fillId="0" borderId="120" xfId="0" applyFont="1" applyBorder="1"/>
    <xf numFmtId="0" fontId="2" fillId="0" borderId="86" xfId="0" applyFont="1" applyBorder="1"/>
    <xf numFmtId="0" fontId="2" fillId="0" borderId="87" xfId="0" applyFont="1" applyBorder="1"/>
    <xf numFmtId="0" fontId="2" fillId="0" borderId="123" xfId="0" applyFont="1" applyBorder="1" applyAlignment="1"/>
    <xf numFmtId="0" fontId="2" fillId="0" borderId="124" xfId="0" applyFont="1" applyBorder="1" applyAlignment="1">
      <alignment horizontal="center"/>
    </xf>
    <xf numFmtId="0" fontId="2" fillId="0" borderId="124" xfId="0" applyFont="1" applyBorder="1" applyAlignment="1"/>
    <xf numFmtId="164" fontId="2" fillId="0" borderId="125" xfId="0" applyNumberFormat="1" applyFont="1" applyBorder="1" applyAlignment="1">
      <alignment horizontal="center"/>
    </xf>
    <xf numFmtId="4" fontId="2" fillId="0" borderId="123" xfId="0" applyNumberFormat="1" applyFont="1" applyBorder="1" applyAlignment="1">
      <alignment horizontal="right"/>
    </xf>
    <xf numFmtId="4" fontId="2" fillId="0" borderId="124" xfId="0" applyNumberFormat="1" applyFont="1" applyBorder="1" applyAlignment="1">
      <alignment horizontal="right"/>
    </xf>
    <xf numFmtId="0" fontId="2" fillId="0" borderId="124" xfId="0" applyFont="1" applyBorder="1" applyAlignment="1">
      <alignment horizontal="center"/>
    </xf>
    <xf numFmtId="4" fontId="2" fillId="0" borderId="123" xfId="0" applyNumberFormat="1" applyFont="1" applyBorder="1" applyAlignment="1">
      <alignment horizontal="right"/>
    </xf>
    <xf numFmtId="4" fontId="2" fillId="0" borderId="124" xfId="0" applyNumberFormat="1" applyFont="1" applyBorder="1" applyAlignment="1">
      <alignment horizontal="right"/>
    </xf>
    <xf numFmtId="0" fontId="2" fillId="0" borderId="126" xfId="0" applyFont="1" applyBorder="1" applyAlignment="1">
      <alignment horizontal="center"/>
    </xf>
    <xf numFmtId="0" fontId="2" fillId="0" borderId="123" xfId="0" applyFont="1" applyBorder="1"/>
    <xf numFmtId="0" fontId="2" fillId="0" borderId="124" xfId="0" applyFont="1" applyBorder="1"/>
    <xf numFmtId="164" fontId="2" fillId="0" borderId="125" xfId="0" applyNumberFormat="1" applyFont="1" applyBorder="1" applyAlignment="1">
      <alignment horizontal="center"/>
    </xf>
    <xf numFmtId="4" fontId="13" fillId="8" borderId="35" xfId="0" applyNumberFormat="1" applyFont="1" applyFill="1" applyBorder="1" applyAlignment="1">
      <alignment horizontal="right"/>
    </xf>
    <xf numFmtId="4" fontId="13" fillId="8" borderId="116" xfId="0" applyNumberFormat="1" applyFont="1" applyFill="1" applyBorder="1" applyAlignment="1">
      <alignment horizontal="right"/>
    </xf>
    <xf numFmtId="0" fontId="2" fillId="0" borderId="126" xfId="0" applyFont="1" applyBorder="1" applyAlignment="1">
      <alignment horizontal="center"/>
    </xf>
    <xf numFmtId="4" fontId="10" fillId="8" borderId="127" xfId="0" applyNumberFormat="1" applyFont="1" applyFill="1" applyBorder="1" applyAlignment="1">
      <alignment horizontal="right"/>
    </xf>
    <xf numFmtId="4" fontId="10" fillId="8" borderId="50" xfId="0" applyNumberFormat="1" applyFont="1" applyFill="1" applyBorder="1" applyAlignment="1">
      <alignment horizontal="right"/>
    </xf>
    <xf numFmtId="0" fontId="10" fillId="4" borderId="128" xfId="0" applyFont="1" applyFill="1" applyBorder="1" applyAlignment="1">
      <alignment horizontal="center"/>
    </xf>
    <xf numFmtId="0" fontId="10" fillId="4" borderId="127" xfId="0" applyFont="1" applyFill="1" applyBorder="1" applyAlignment="1">
      <alignment horizontal="center"/>
    </xf>
    <xf numFmtId="4" fontId="10" fillId="8" borderId="127" xfId="0" applyNumberFormat="1" applyFont="1" applyFill="1" applyBorder="1" applyAlignment="1">
      <alignment horizontal="center"/>
    </xf>
    <xf numFmtId="0" fontId="10" fillId="4" borderId="128" xfId="0" applyFont="1" applyFill="1" applyBorder="1" applyAlignment="1">
      <alignment horizontal="right"/>
    </xf>
    <xf numFmtId="0" fontId="10" fillId="4" borderId="127" xfId="0" applyFont="1" applyFill="1" applyBorder="1" applyAlignment="1">
      <alignment horizontal="right"/>
    </xf>
    <xf numFmtId="0" fontId="10" fillId="11" borderId="128" xfId="0" applyFont="1" applyFill="1" applyBorder="1" applyAlignment="1">
      <alignment horizontal="right"/>
    </xf>
    <xf numFmtId="0" fontId="10" fillId="11" borderId="127" xfId="0" applyFont="1" applyFill="1" applyBorder="1" applyAlignment="1">
      <alignment horizontal="right"/>
    </xf>
    <xf numFmtId="3" fontId="10" fillId="8" borderId="50" xfId="0" applyNumberFormat="1" applyFont="1" applyFill="1" applyBorder="1" applyAlignment="1">
      <alignment horizontal="center"/>
    </xf>
    <xf numFmtId="0" fontId="2" fillId="6" borderId="15" xfId="0" applyFont="1" applyFill="1" applyBorder="1"/>
    <xf numFmtId="0" fontId="2" fillId="6" borderId="20" xfId="0" applyFont="1" applyFill="1" applyBorder="1" applyAlignment="1">
      <alignment horizontal="center"/>
    </xf>
    <xf numFmtId="0" fontId="6" fillId="6" borderId="129" xfId="0" applyFont="1" applyFill="1" applyBorder="1" applyAlignment="1">
      <alignment horizontal="center"/>
    </xf>
    <xf numFmtId="4" fontId="2" fillId="8" borderId="128" xfId="0" applyNumberFormat="1" applyFont="1" applyFill="1" applyBorder="1" applyAlignment="1">
      <alignment horizontal="center"/>
    </xf>
    <xf numFmtId="2" fontId="2" fillId="8" borderId="127" xfId="0" applyNumberFormat="1" applyFont="1" applyFill="1" applyBorder="1" applyAlignment="1">
      <alignment horizontal="center"/>
    </xf>
    <xf numFmtId="0" fontId="2" fillId="4" borderId="127" xfId="0" applyFont="1" applyFill="1" applyBorder="1" applyAlignment="1">
      <alignment horizontal="center"/>
    </xf>
    <xf numFmtId="2" fontId="2" fillId="8" borderId="50" xfId="0" applyNumberFormat="1" applyFont="1" applyFill="1" applyBorder="1" applyAlignment="1">
      <alignment horizontal="right"/>
    </xf>
    <xf numFmtId="2" fontId="2" fillId="8" borderId="127" xfId="0" applyNumberFormat="1" applyFont="1" applyFill="1" applyBorder="1" applyAlignment="1">
      <alignment horizontal="right"/>
    </xf>
    <xf numFmtId="0" fontId="2" fillId="11" borderId="127" xfId="0" applyFont="1" applyFill="1" applyBorder="1" applyAlignment="1">
      <alignment horizontal="center"/>
    </xf>
    <xf numFmtId="2" fontId="2" fillId="8" borderId="128" xfId="0" applyNumberFormat="1" applyFont="1" applyFill="1" applyBorder="1" applyAlignment="1">
      <alignment horizontal="right"/>
    </xf>
    <xf numFmtId="0" fontId="2" fillId="6" borderId="130" xfId="0" applyFont="1" applyFill="1" applyBorder="1"/>
    <xf numFmtId="0" fontId="2" fillId="6" borderId="129" xfId="0" applyFont="1" applyFill="1" applyBorder="1"/>
    <xf numFmtId="0" fontId="6" fillId="6" borderId="129" xfId="0" applyFont="1" applyFill="1" applyBorder="1" applyAlignment="1">
      <alignment horizontal="right"/>
    </xf>
    <xf numFmtId="0" fontId="2" fillId="8" borderId="131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4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/>
    <xf numFmtId="44" fontId="2" fillId="0" borderId="0" xfId="0" applyNumberFormat="1" applyFont="1"/>
    <xf numFmtId="0" fontId="14" fillId="0" borderId="0" xfId="0" applyFo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10" fontId="6" fillId="8" borderId="74" xfId="0" applyNumberFormat="1" applyFont="1" applyFill="1" applyBorder="1" applyAlignment="1">
      <alignment horizontal="center"/>
    </xf>
    <xf numFmtId="0" fontId="4" fillId="0" borderId="75" xfId="0" applyFont="1" applyBorder="1"/>
    <xf numFmtId="0" fontId="7" fillId="5" borderId="12" xfId="0" applyFont="1" applyFill="1" applyBorder="1" applyAlignment="1">
      <alignment horizontal="left"/>
    </xf>
    <xf numFmtId="0" fontId="4" fillId="0" borderId="13" xfId="0" applyFont="1" applyBorder="1"/>
    <xf numFmtId="0" fontId="4" fillId="0" borderId="57" xfId="0" applyFont="1" applyBorder="1"/>
    <xf numFmtId="0" fontId="6" fillId="8" borderId="70" xfId="0" applyFont="1" applyFill="1" applyBorder="1" applyAlignment="1">
      <alignment horizontal="center"/>
    </xf>
    <xf numFmtId="0" fontId="4" fillId="0" borderId="71" xfId="0" applyFont="1" applyBorder="1"/>
    <xf numFmtId="1" fontId="6" fillId="9" borderId="64" xfId="0" applyNumberFormat="1" applyFont="1" applyFill="1" applyBorder="1" applyAlignment="1">
      <alignment horizontal="center"/>
    </xf>
    <xf numFmtId="0" fontId="4" fillId="0" borderId="65" xfId="0" applyFont="1" applyBorder="1"/>
    <xf numFmtId="0" fontId="3" fillId="5" borderId="12" xfId="0" applyFont="1" applyFill="1" applyBorder="1" applyAlignment="1">
      <alignment horizontal="center"/>
    </xf>
    <xf numFmtId="0" fontId="4" fillId="0" borderId="14" xfId="0" applyFont="1" applyBorder="1"/>
    <xf numFmtId="0" fontId="3" fillId="5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6" fillId="8" borderId="72" xfId="0" applyFont="1" applyFill="1" applyBorder="1" applyAlignment="1">
      <alignment horizontal="center" vertical="center"/>
    </xf>
    <xf numFmtId="0" fontId="4" fillId="0" borderId="76" xfId="0" applyFont="1" applyBorder="1"/>
    <xf numFmtId="0" fontId="6" fillId="6" borderId="17" xfId="0" applyFont="1" applyFill="1" applyBorder="1" applyAlignment="1">
      <alignment horizontal="center" wrapText="1"/>
    </xf>
    <xf numFmtId="0" fontId="4" fillId="0" borderId="18" xfId="0" applyFont="1" applyBorder="1"/>
    <xf numFmtId="0" fontId="4" fillId="0" borderId="26" xfId="0" applyFont="1" applyBorder="1"/>
    <xf numFmtId="0" fontId="4" fillId="0" borderId="27" xfId="0" applyFont="1" applyBorder="1"/>
    <xf numFmtId="0" fontId="6" fillId="6" borderId="19" xfId="0" applyFont="1" applyFill="1" applyBorder="1" applyAlignment="1">
      <alignment horizontal="center" wrapText="1"/>
    </xf>
    <xf numFmtId="0" fontId="4" fillId="0" borderId="28" xfId="0" applyFont="1" applyBorder="1"/>
    <xf numFmtId="0" fontId="6" fillId="6" borderId="31" xfId="0" applyFont="1" applyFill="1" applyBorder="1" applyAlignment="1">
      <alignment horizontal="center"/>
    </xf>
    <xf numFmtId="0" fontId="4" fillId="0" borderId="32" xfId="0" applyFont="1" applyBorder="1"/>
    <xf numFmtId="0" fontId="5" fillId="7" borderId="48" xfId="0" applyFont="1" applyFill="1" applyBorder="1" applyAlignment="1">
      <alignment horizontal="center"/>
    </xf>
    <xf numFmtId="0" fontId="4" fillId="0" borderId="49" xfId="0" applyFont="1" applyBorder="1"/>
    <xf numFmtId="0" fontId="2" fillId="4" borderId="77" xfId="0" applyFont="1" applyFill="1" applyBorder="1" applyAlignment="1">
      <alignment horizontal="left"/>
    </xf>
    <xf numFmtId="0" fontId="4" fillId="0" borderId="78" xfId="0" applyFont="1" applyBorder="1"/>
    <xf numFmtId="0" fontId="10" fillId="9" borderId="92" xfId="0" applyFont="1" applyFill="1" applyBorder="1" applyAlignment="1">
      <alignment horizontal="center" wrapText="1"/>
    </xf>
    <xf numFmtId="0" fontId="4" fillId="0" borderId="100" xfId="0" applyFont="1" applyBorder="1"/>
    <xf numFmtId="0" fontId="10" fillId="9" borderId="93" xfId="0" applyFont="1" applyFill="1" applyBorder="1" applyAlignment="1">
      <alignment horizontal="center" wrapText="1"/>
    </xf>
    <xf numFmtId="0" fontId="4" fillId="0" borderId="101" xfId="0" applyFont="1" applyBorder="1"/>
    <xf numFmtId="0" fontId="10" fillId="9" borderId="91" xfId="0" applyFont="1" applyFill="1" applyBorder="1" applyAlignment="1">
      <alignment horizontal="center" wrapText="1"/>
    </xf>
    <xf numFmtId="0" fontId="4" fillId="0" borderId="96" xfId="0" applyFont="1" applyBorder="1"/>
    <xf numFmtId="0" fontId="10" fillId="10" borderId="110" xfId="0" applyFont="1" applyFill="1" applyBorder="1" applyAlignment="1">
      <alignment horizontal="center"/>
    </xf>
    <xf numFmtId="0" fontId="4" fillId="0" borderId="111" xfId="0" applyFont="1" applyBorder="1"/>
    <xf numFmtId="0" fontId="4" fillId="0" borderId="112" xfId="0" applyFont="1" applyBorder="1"/>
    <xf numFmtId="0" fontId="3" fillId="0" borderId="48" xfId="0" applyFont="1" applyBorder="1" applyAlignment="1">
      <alignment horizontal="center"/>
    </xf>
    <xf numFmtId="0" fontId="4" fillId="0" borderId="80" xfId="0" applyFont="1" applyBorder="1"/>
    <xf numFmtId="0" fontId="4" fillId="0" borderId="81" xfId="0" applyFont="1" applyBorder="1"/>
    <xf numFmtId="0" fontId="5" fillId="9" borderId="48" xfId="0" applyFont="1" applyFill="1" applyBorder="1" applyAlignment="1">
      <alignment horizontal="center"/>
    </xf>
    <xf numFmtId="0" fontId="10" fillId="9" borderId="88" xfId="0" applyFont="1" applyFill="1" applyBorder="1" applyAlignment="1">
      <alignment horizontal="center" wrapText="1"/>
    </xf>
    <xf numFmtId="0" fontId="10" fillId="10" borderId="82" xfId="0" applyFont="1" applyFill="1" applyBorder="1" applyAlignment="1">
      <alignment horizontal="center" wrapText="1"/>
    </xf>
    <xf numFmtId="0" fontId="4" fillId="0" borderId="83" xfId="0" applyFont="1" applyBorder="1"/>
    <xf numFmtId="0" fontId="4" fillId="0" borderId="84" xfId="0" applyFont="1" applyBorder="1"/>
    <xf numFmtId="0" fontId="4" fillId="0" borderId="86" xfId="0" applyFont="1" applyBorder="1"/>
    <xf numFmtId="0" fontId="4" fillId="0" borderId="85" xfId="0" applyFont="1" applyBorder="1"/>
    <xf numFmtId="0" fontId="4" fillId="0" borderId="87" xfId="0" applyFont="1" applyBorder="1"/>
    <xf numFmtId="0" fontId="3" fillId="5" borderId="79" xfId="0" applyFont="1" applyFill="1" applyBorder="1" applyAlignment="1">
      <alignment horizontal="center"/>
    </xf>
    <xf numFmtId="0" fontId="10" fillId="9" borderId="97" xfId="0" applyFont="1" applyFill="1" applyBorder="1" applyAlignment="1">
      <alignment horizontal="center" wrapText="1"/>
    </xf>
    <xf numFmtId="0" fontId="4" fillId="0" borderId="102" xfId="0" applyFont="1" applyBorder="1"/>
    <xf numFmtId="0" fontId="10" fillId="10" borderId="89" xfId="0" applyFont="1" applyFill="1" applyBorder="1" applyAlignment="1">
      <alignment horizontal="center" wrapText="1"/>
    </xf>
    <xf numFmtId="0" fontId="4" fillId="0" borderId="95" xfId="0" applyFont="1" applyBorder="1"/>
    <xf numFmtId="0" fontId="4" fillId="0" borderId="104" xfId="0" applyFont="1" applyBorder="1"/>
    <xf numFmtId="0" fontId="10" fillId="10" borderId="88" xfId="0" applyFont="1" applyFill="1" applyBorder="1" applyAlignment="1">
      <alignment horizontal="center" wrapText="1"/>
    </xf>
    <xf numFmtId="0" fontId="4" fillId="0" borderId="94" xfId="0" applyFont="1" applyBorder="1"/>
    <xf numFmtId="0" fontId="4" fillId="0" borderId="103" xfId="0" applyFont="1" applyBorder="1"/>
    <xf numFmtId="0" fontId="10" fillId="10" borderId="113" xfId="0" applyFont="1" applyFill="1" applyBorder="1" applyAlignment="1">
      <alignment horizontal="center" wrapText="1"/>
    </xf>
    <xf numFmtId="0" fontId="4" fillId="0" borderId="115" xfId="0" applyFont="1" applyBorder="1"/>
    <xf numFmtId="0" fontId="4" fillId="0" borderId="122" xfId="0" applyFont="1" applyBorder="1"/>
    <xf numFmtId="0" fontId="2" fillId="9" borderId="88" xfId="0" applyFont="1" applyFill="1" applyBorder="1" applyAlignment="1">
      <alignment horizontal="center" wrapText="1"/>
    </xf>
    <xf numFmtId="0" fontId="4" fillId="0" borderId="116" xfId="0" applyFont="1" applyBorder="1"/>
    <xf numFmtId="0" fontId="2" fillId="9" borderId="114" xfId="0" applyFont="1" applyFill="1" applyBorder="1" applyAlignment="1">
      <alignment horizontal="center" vertical="center"/>
    </xf>
    <xf numFmtId="0" fontId="7" fillId="5" borderId="79" xfId="0" applyFont="1" applyFill="1" applyBorder="1" applyAlignment="1">
      <alignment horizontal="left"/>
    </xf>
    <xf numFmtId="0" fontId="2" fillId="9" borderId="1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 i="0">
                <a:solidFill>
                  <a:srgbClr val="000000"/>
                </a:solidFill>
              </a:defRPr>
            </a:pPr>
            <a:r>
              <a:t>Labor Mix</a:t>
            </a:r>
          </a:p>
        </c:rich>
      </c:tx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52"/>
          <c:y val="0.31308482651145081"/>
          <c:w val="0.49800000000000005"/>
          <c:h val="0.462617877979606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  <c:extLst>
              <c:ext xmlns:c16="http://schemas.microsoft.com/office/drawing/2014/chart" uri="{C3380CC4-5D6E-409C-BE32-E72D297353CC}">
                <c16:uniqueId val="{00000001-84AC-4C03-B009-92211264FB5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</c:spPr>
            <c:extLst>
              <c:ext xmlns:c16="http://schemas.microsoft.com/office/drawing/2014/chart" uri="{C3380CC4-5D6E-409C-BE32-E72D297353CC}">
                <c16:uniqueId val="{00000003-84AC-4C03-B009-92211264FB5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</c:spPr>
            <c:extLst>
              <c:ext xmlns:c16="http://schemas.microsoft.com/office/drawing/2014/chart" uri="{C3380CC4-5D6E-409C-BE32-E72D297353CC}">
                <c16:uniqueId val="{00000005-84AC-4C03-B009-92211264FB5C}"/>
              </c:ext>
            </c:extLst>
          </c:dPt>
          <c:cat>
            <c:strRef>
              <c:f>'Summary Report'!$J$20:$J$22</c:f>
              <c:strCache>
                <c:ptCount val="3"/>
                <c:pt idx="0">
                  <c:v>Percent Competitive</c:v>
                </c:pt>
                <c:pt idx="1">
                  <c:v>Percent Maintenance </c:v>
                </c:pt>
                <c:pt idx="2">
                  <c:v>Percent Repair </c:v>
                </c:pt>
              </c:strCache>
            </c:strRef>
          </c:cat>
          <c:val>
            <c:numRef>
              <c:f>'Summary Report'!$I$20:$I$22</c:f>
              <c:numCache>
                <c:formatCode>0.00%</c:formatCode>
                <c:ptCount val="3"/>
                <c:pt idx="0">
                  <c:v>0.25755995828988532</c:v>
                </c:pt>
                <c:pt idx="1">
                  <c:v>0.10740354535974972</c:v>
                </c:pt>
                <c:pt idx="2">
                  <c:v>0.63503649635036497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AC-4C03-B009-92211264F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800">
              <a:solidFill>
                <a:srgbClr val="000000"/>
              </a:solidFill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17</xdr:row>
      <xdr:rowOff>-28575</xdr:rowOff>
    </xdr:from>
    <xdr:to>
      <xdr:col>8</xdr:col>
      <xdr:colOff>485775</xdr:colOff>
      <xdr:row>18</xdr:row>
      <xdr:rowOff>38100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79100" y="3694275"/>
          <a:ext cx="3733800" cy="171450"/>
        </a:xfrm>
        <a:prstGeom prst="rect">
          <a:avLst/>
        </a:prstGeom>
        <a:noFill/>
        <a:ln w="63500" cap="flat" cmpd="sng">
          <a:solidFill>
            <a:srgbClr val="3366FF"/>
          </a:solidFill>
          <a:prstDash val="solid"/>
          <a:miter lim="800000"/>
          <a:headEnd type="none" w="med" len="med"/>
          <a:tailEnd type="none" w="med" len="med"/>
        </a:ln>
      </xdr:spPr>
      <xdr:txBody>
        <a:bodyPr wrap="square" lIns="91425" tIns="91425" rIns="91425" bIns="91425" anchor="ctr" anchorCtr="0">
          <a:noAutofit/>
        </a:bodyPr>
        <a:lstStyle/>
        <a:p>
          <a:pPr lvl="0" indent="0">
            <a:spcBef>
              <a:spcPts val="0"/>
            </a:spcBef>
            <a:buSzPct val="25000"/>
            <a:buFont typeface="Arial"/>
            <a:buNone/>
          </a:pPr>
          <a:endParaRPr sz="1400"/>
        </a:p>
      </xdr:txBody>
    </xdr:sp>
    <xdr:clientData fLocksWithSheet="0"/>
  </xdr:twoCellAnchor>
  <xdr:twoCellAnchor>
    <xdr:from>
      <xdr:col>8</xdr:col>
      <xdr:colOff>257175</xdr:colOff>
      <xdr:row>29</xdr:row>
      <xdr:rowOff>123825</xdr:rowOff>
    </xdr:from>
    <xdr:to>
      <xdr:col>10</xdr:col>
      <xdr:colOff>9525</xdr:colOff>
      <xdr:row>34</xdr:row>
      <xdr:rowOff>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624388" y="7172325"/>
          <a:ext cx="1000125" cy="685800"/>
          <a:chOff x="4888800" y="3437100"/>
          <a:chExt cx="914400" cy="685800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888800" y="3437100"/>
            <a:ext cx="914400" cy="685800"/>
            <a:chOff x="4888800" y="3437100"/>
            <a:chExt cx="914400" cy="685800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4888800" y="3437100"/>
              <a:ext cx="914400" cy="685800"/>
            </a:xfrm>
            <a:prstGeom prst="rect">
              <a:avLst/>
            </a:prstGeom>
            <a:noFill/>
            <a:ln>
              <a:noFill/>
            </a:ln>
          </xdr:spPr>
          <xdr:txBody>
            <a:bodyPr wrap="square" lIns="91425" tIns="91425" rIns="91425" bIns="91425" anchor="ctr" anchorCtr="0">
              <a:noAutofit/>
            </a:bodyPr>
            <a:lstStyle/>
            <a:p>
              <a:pPr lvl="0">
                <a:spcBef>
                  <a:spcPts val="0"/>
                </a:spcBef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888800" y="3437100"/>
              <a:ext cx="914400" cy="685800"/>
              <a:chOff x="1" y="351"/>
              <a:chExt cx="99" cy="95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1" y="351"/>
                <a:ext cx="75" cy="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wrap="square" lIns="91425" tIns="91425" rIns="91425" bIns="91425" anchor="ctr" anchorCtr="0">
                <a:noAutofit/>
              </a:bodyPr>
              <a:lstStyle/>
              <a:p>
                <a:pPr lvl="0" indent="0">
                  <a:spcBef>
                    <a:spcPts val="0"/>
                  </a:spcBef>
                  <a:buSzPct val="250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1" y="351"/>
                <a:ext cx="48" cy="48"/>
              </a:xfrm>
              <a:prstGeom prst="rect">
                <a:avLst/>
              </a:prstGeom>
              <a:solidFill>
                <a:srgbClr val="C0C0C0"/>
              </a:solidFill>
              <a:ln w="38100" cap="flat" cmpd="sng">
                <a:solidFill>
                  <a:srgbClr val="000000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txBody>
              <a:bodyPr wrap="square" lIns="91425" tIns="91425" rIns="91425" bIns="91425" anchor="ctr" anchorCtr="0">
                <a:noAutofit/>
              </a:bodyPr>
              <a:lstStyle/>
              <a:p>
                <a:pPr lvl="0" indent="0">
                  <a:spcBef>
                    <a:spcPts val="0"/>
                  </a:spcBef>
                  <a:buSzPct val="250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0000-000009000000}"/>
                  </a:ext>
                </a:extLst>
              </xdr:cNvPr>
              <xdr:cNvSpPr/>
            </xdr:nvSpPr>
            <xdr:spPr>
              <a:xfrm>
                <a:off x="52" y="398"/>
                <a:ext cx="48" cy="48"/>
              </a:xfrm>
              <a:prstGeom prst="rect">
                <a:avLst/>
              </a:prstGeom>
              <a:solidFill>
                <a:srgbClr val="666699"/>
              </a:solidFill>
              <a:ln w="38100" cap="flat" cmpd="sng">
                <a:solidFill>
                  <a:srgbClr val="000000"/>
                </a:solidFill>
                <a:prstDash val="solid"/>
                <a:miter lim="800000"/>
                <a:headEnd type="none" w="med" len="med"/>
                <a:tailEnd type="none" w="med" len="med"/>
              </a:ln>
            </xdr:spPr>
            <xdr:txBody>
              <a:bodyPr wrap="square" lIns="91425" tIns="91425" rIns="91425" bIns="91425" anchor="ctr" anchorCtr="0">
                <a:noAutofit/>
              </a:bodyPr>
              <a:lstStyle/>
              <a:p>
                <a:pPr lvl="0" indent="0">
                  <a:spcBef>
                    <a:spcPts val="0"/>
                  </a:spcBef>
                  <a:buSzPct val="25000"/>
                  <a:buFont typeface="Arial"/>
                  <a:buNone/>
                </a:pPr>
                <a:endParaRPr sz="1400"/>
              </a:p>
            </xdr:txBody>
          </xdr:sp>
        </xdr:grpSp>
      </xdr:grpSp>
    </xdr:grpSp>
    <xdr:clientData fLocksWithSheet="0"/>
  </xdr:twoCellAnchor>
  <xdr:twoCellAnchor>
    <xdr:from>
      <xdr:col>0</xdr:col>
      <xdr:colOff>0</xdr:colOff>
      <xdr:row>0</xdr:row>
      <xdr:rowOff>104775</xdr:rowOff>
    </xdr:from>
    <xdr:to>
      <xdr:col>17</xdr:col>
      <xdr:colOff>9525</xdr:colOff>
      <xdr:row>15</xdr:row>
      <xdr:rowOff>542925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677400" cy="45815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8</xdr:col>
      <xdr:colOff>395288</xdr:colOff>
      <xdr:row>16</xdr:row>
      <xdr:rowOff>219075</xdr:rowOff>
    </xdr:to>
    <xdr:sp macro="" textlink="">
      <xdr:nvSpPr>
        <xdr:cNvPr id="2050" name="Text Box 2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29</xdr:row>
      <xdr:rowOff>85725</xdr:rowOff>
    </xdr:from>
    <xdr:to>
      <xdr:col>10</xdr:col>
      <xdr:colOff>123825</xdr:colOff>
      <xdr:row>42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6</xdr:col>
      <xdr:colOff>766763</xdr:colOff>
      <xdr:row>27</xdr:row>
      <xdr:rowOff>152400</xdr:rowOff>
    </xdr:to>
    <xdr:sp macro="" textlink="">
      <xdr:nvSpPr>
        <xdr:cNvPr id="1035" name="Text Box 11" hidden="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defaultColWidth="14.3984375" defaultRowHeight="15" customHeight="1" x14ac:dyDescent="0.35"/>
  <cols>
    <col min="1" max="1" width="7.1328125" customWidth="1"/>
    <col min="2" max="2" width="7.73046875" customWidth="1"/>
    <col min="3" max="3" width="7.1328125" customWidth="1"/>
    <col min="4" max="5" width="7.265625" customWidth="1"/>
    <col min="6" max="6" width="7.1328125" customWidth="1"/>
    <col min="7" max="10" width="8.73046875" customWidth="1"/>
    <col min="11" max="11" width="14.1328125" customWidth="1"/>
    <col min="12" max="21" width="8.73046875" customWidth="1"/>
  </cols>
  <sheetData>
    <row r="1" spans="1:26" ht="38.25" customHeight="1" x14ac:dyDescent="0.35">
      <c r="A1" s="4"/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" customHeight="1" x14ac:dyDescent="0.35">
      <c r="A2" s="4"/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6" customHeight="1" x14ac:dyDescent="0.35">
      <c r="A3" s="4"/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.75" customHeight="1" x14ac:dyDescent="0.35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0" customHeight="1" x14ac:dyDescent="0.35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0" customHeight="1" x14ac:dyDescent="0.35">
      <c r="A6" s="4"/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" customHeight="1" x14ac:dyDescent="0.35">
      <c r="A7" s="4"/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35">
      <c r="A8" s="4"/>
      <c r="B8" s="4"/>
      <c r="C8" s="4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35">
      <c r="A9" s="4"/>
      <c r="B9" s="4"/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35">
      <c r="A10" s="4"/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" customHeight="1" x14ac:dyDescent="0.35">
      <c r="A11" s="4"/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hidden="1" customHeight="1" x14ac:dyDescent="0.35">
      <c r="A12" s="4"/>
      <c r="B12" s="4"/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35">
      <c r="A13" s="4"/>
      <c r="B13" s="4"/>
      <c r="C13" s="4"/>
      <c r="D13" s="4"/>
      <c r="E13" s="4"/>
      <c r="F13" s="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35">
      <c r="A14" s="4"/>
      <c r="B14" s="4"/>
      <c r="C14" s="4"/>
      <c r="D14" s="4"/>
      <c r="E14" s="4"/>
      <c r="F14" s="4"/>
      <c r="G14" s="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44.25" customHeight="1" x14ac:dyDescent="1.2">
      <c r="A16" s="234" t="s">
        <v>3</v>
      </c>
      <c r="B16" s="235"/>
      <c r="C16" s="235"/>
      <c r="D16" s="235"/>
      <c r="E16" s="235"/>
      <c r="F16" s="235"/>
      <c r="G16" s="235"/>
      <c r="H16" s="235"/>
      <c r="I16" s="235"/>
      <c r="J16" s="23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4.25" customHeight="1" x14ac:dyDescent="1.2">
      <c r="A17" s="236" t="s">
        <v>45</v>
      </c>
      <c r="B17" s="235"/>
      <c r="C17" s="235"/>
      <c r="D17" s="235"/>
      <c r="E17" s="235"/>
      <c r="F17" s="235"/>
      <c r="G17" s="235"/>
      <c r="H17" s="235"/>
      <c r="I17" s="235"/>
      <c r="J17" s="235"/>
      <c r="K17" s="91">
        <f ca="1">TODAY()</f>
        <v>43073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35">
      <c r="A26" s="17"/>
      <c r="B26" s="17"/>
      <c r="C26" s="17"/>
      <c r="D26" s="17"/>
      <c r="E26" s="17"/>
      <c r="F26" s="17"/>
      <c r="G26" s="1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35">
      <c r="A27" s="17"/>
      <c r="B27" s="17"/>
      <c r="C27" s="17"/>
      <c r="D27" s="17"/>
      <c r="E27" s="17"/>
      <c r="F27" s="17"/>
      <c r="G27" s="1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35">
      <c r="A28" s="17"/>
      <c r="B28" s="17"/>
      <c r="C28" s="17"/>
      <c r="D28" s="17"/>
      <c r="E28" s="17"/>
      <c r="F28" s="17"/>
      <c r="G28" s="17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6">
      <c r="A29" s="94"/>
      <c r="B29" s="94"/>
      <c r="C29" s="95"/>
      <c r="D29" s="95"/>
      <c r="E29" s="95"/>
      <c r="F29" s="17"/>
      <c r="G29" s="1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6">
      <c r="A30" s="96" t="s">
        <v>50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55000000000000004">
      <c r="A31" s="97"/>
      <c r="B31" s="17"/>
      <c r="C31" s="17"/>
      <c r="D31" s="17"/>
      <c r="E31" s="17"/>
      <c r="F31" s="17"/>
      <c r="G31" s="17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55000000000000004">
      <c r="A32" s="98"/>
      <c r="B32" s="95"/>
      <c r="C32" s="95"/>
      <c r="D32" s="95"/>
      <c r="E32" s="95"/>
      <c r="F32" s="17"/>
      <c r="G32" s="1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6">
      <c r="A33" s="96" t="s">
        <v>51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35">
      <c r="A34" s="17"/>
      <c r="B34" s="17"/>
      <c r="C34" s="17"/>
      <c r="D34" s="17"/>
      <c r="E34" s="17"/>
      <c r="F34" s="17"/>
      <c r="G34" s="1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6">
      <c r="A35" s="99"/>
      <c r="B35" s="95"/>
      <c r="C35" s="95"/>
      <c r="D35" s="95"/>
      <c r="E35" s="95"/>
      <c r="F35" s="17"/>
      <c r="G35" s="1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6">
      <c r="A36" s="96" t="s">
        <v>54</v>
      </c>
      <c r="B36" s="5"/>
      <c r="C36" s="5"/>
      <c r="D36" s="5"/>
      <c r="E36" s="5"/>
      <c r="F36" s="5"/>
      <c r="G36" s="5"/>
      <c r="H36" s="237" t="s">
        <v>55</v>
      </c>
      <c r="I36" s="235"/>
      <c r="J36" s="23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customHeight="1" x14ac:dyDescent="0.35">
      <c r="A37" s="5"/>
      <c r="B37" s="5"/>
      <c r="C37" s="5"/>
      <c r="D37" s="5"/>
      <c r="E37" s="5"/>
      <c r="F37" s="5"/>
      <c r="G37" s="5"/>
      <c r="H37" s="235"/>
      <c r="I37" s="235"/>
      <c r="J37" s="23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35">
      <c r="A38" s="5"/>
      <c r="B38" s="5"/>
      <c r="C38" s="5"/>
      <c r="D38" s="5"/>
      <c r="E38" s="5"/>
      <c r="F38" s="5"/>
      <c r="G38" s="5"/>
      <c r="H38" s="235"/>
      <c r="I38" s="235"/>
      <c r="J38" s="23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35">
      <c r="A39" s="5"/>
      <c r="B39" s="5"/>
      <c r="C39" s="5"/>
      <c r="D39" s="5"/>
      <c r="E39" s="5"/>
      <c r="F39" s="5"/>
      <c r="G39" s="5"/>
      <c r="H39" s="235"/>
      <c r="I39" s="235"/>
      <c r="J39" s="23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35">
      <c r="A40" s="5"/>
      <c r="B40" s="5"/>
      <c r="C40" s="5"/>
      <c r="D40" s="5"/>
      <c r="E40" s="5"/>
      <c r="F40" s="5"/>
      <c r="G40" s="5"/>
      <c r="H40" s="235"/>
      <c r="I40" s="235"/>
      <c r="J40" s="23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3">
    <mergeCell ref="A16:J16"/>
    <mergeCell ref="A17:J17"/>
    <mergeCell ref="H36:J4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4"/>
  <sheetViews>
    <sheetView showGridLines="0" topLeftCell="B1" workbookViewId="0"/>
  </sheetViews>
  <sheetFormatPr defaultColWidth="14.3984375" defaultRowHeight="15" customHeight="1" x14ac:dyDescent="0.35"/>
  <cols>
    <col min="1" max="1" width="0.1328125" hidden="1" customWidth="1"/>
    <col min="2" max="2" width="9.73046875" customWidth="1"/>
    <col min="3" max="3" width="17.86328125" customWidth="1"/>
    <col min="4" max="4" width="9.1328125" customWidth="1"/>
    <col min="5" max="6" width="9.1328125" hidden="1" customWidth="1"/>
    <col min="7" max="14" width="8.73046875" customWidth="1"/>
  </cols>
  <sheetData>
    <row r="1" spans="2:4" ht="35.25" customHeight="1" x14ac:dyDescent="0.35">
      <c r="B1" s="1" t="s">
        <v>0</v>
      </c>
      <c r="C1" s="1" t="s">
        <v>1</v>
      </c>
    </row>
    <row r="2" spans="2:4" ht="12.75" customHeight="1" x14ac:dyDescent="0.35">
      <c r="B2" s="2"/>
      <c r="C2" s="3"/>
    </row>
    <row r="3" spans="2:4" ht="12.75" customHeight="1" x14ac:dyDescent="0.35">
      <c r="B3" s="6">
        <v>388</v>
      </c>
      <c r="C3" s="7">
        <v>10</v>
      </c>
    </row>
    <row r="4" spans="2:4" ht="12.75" customHeight="1" x14ac:dyDescent="0.35">
      <c r="B4" s="6">
        <v>399</v>
      </c>
      <c r="C4" s="7">
        <v>10</v>
      </c>
    </row>
    <row r="5" spans="2:4" ht="12.75" customHeight="1" x14ac:dyDescent="0.35">
      <c r="B5" s="6">
        <v>8</v>
      </c>
      <c r="C5" s="7">
        <v>26</v>
      </c>
    </row>
    <row r="6" spans="2:4" ht="12.75" customHeight="1" x14ac:dyDescent="0.35">
      <c r="B6" s="6">
        <v>445</v>
      </c>
      <c r="C6" s="7">
        <v>10</v>
      </c>
    </row>
    <row r="7" spans="2:4" ht="12.75" customHeight="1" x14ac:dyDescent="0.35">
      <c r="B7" s="6">
        <v>270</v>
      </c>
      <c r="C7" s="7">
        <v>25</v>
      </c>
      <c r="D7" t="s">
        <v>2</v>
      </c>
    </row>
    <row r="8" spans="2:4" ht="12.75" customHeight="1" x14ac:dyDescent="0.35">
      <c r="B8" s="6">
        <v>392</v>
      </c>
      <c r="C8" s="7">
        <v>10</v>
      </c>
    </row>
    <row r="9" spans="2:4" ht="12.75" customHeight="1" x14ac:dyDescent="0.35">
      <c r="B9" s="6">
        <v>123415</v>
      </c>
      <c r="C9" s="7">
        <v>9</v>
      </c>
    </row>
    <row r="10" spans="2:4" ht="12.75" customHeight="1" x14ac:dyDescent="0.35">
      <c r="B10" s="6">
        <v>19</v>
      </c>
      <c r="C10" s="7">
        <v>10</v>
      </c>
    </row>
    <row r="11" spans="2:4" ht="12.75" customHeight="1" x14ac:dyDescent="0.35">
      <c r="B11" s="6">
        <v>21</v>
      </c>
      <c r="C11" s="7">
        <v>26</v>
      </c>
    </row>
    <row r="12" spans="2:4" ht="12.75" customHeight="1" x14ac:dyDescent="0.35">
      <c r="B12" s="6">
        <v>367</v>
      </c>
      <c r="C12" s="7">
        <v>22.5</v>
      </c>
    </row>
    <row r="13" spans="2:4" ht="12.75" customHeight="1" x14ac:dyDescent="0.35">
      <c r="B13" s="6">
        <v>243</v>
      </c>
      <c r="C13" s="7">
        <v>12</v>
      </c>
    </row>
    <row r="14" spans="2:4" ht="12.75" customHeight="1" x14ac:dyDescent="0.35">
      <c r="B14" s="8">
        <v>487</v>
      </c>
      <c r="C14" s="9">
        <v>20</v>
      </c>
    </row>
    <row r="15" spans="2:4" ht="12.75" customHeight="1" x14ac:dyDescent="0.35">
      <c r="B15" s="6"/>
      <c r="C15" s="7"/>
    </row>
    <row r="16" spans="2:4" ht="12.75" customHeight="1" x14ac:dyDescent="0.35">
      <c r="B16" s="6"/>
      <c r="C16" s="7"/>
    </row>
    <row r="17" spans="2:3" ht="12.75" customHeight="1" x14ac:dyDescent="0.35">
      <c r="B17" s="6"/>
      <c r="C17" s="10"/>
    </row>
    <row r="18" spans="2:3" ht="12.75" customHeight="1" x14ac:dyDescent="0.35">
      <c r="B18" s="6"/>
      <c r="C18" s="10"/>
    </row>
    <row r="19" spans="2:3" ht="12.75" customHeight="1" x14ac:dyDescent="0.35">
      <c r="B19" s="6"/>
      <c r="C19" s="10"/>
    </row>
    <row r="20" spans="2:3" ht="12.75" customHeight="1" x14ac:dyDescent="0.35">
      <c r="B20" s="6"/>
      <c r="C20" s="10"/>
    </row>
    <row r="21" spans="2:3" ht="12.75" customHeight="1" x14ac:dyDescent="0.35">
      <c r="B21" s="6"/>
      <c r="C21" s="10"/>
    </row>
    <row r="22" spans="2:3" ht="12.75" customHeight="1" x14ac:dyDescent="0.35">
      <c r="B22" s="6"/>
      <c r="C22" s="10"/>
    </row>
    <row r="23" spans="2:3" ht="12.75" customHeight="1" x14ac:dyDescent="0.35">
      <c r="B23" s="6"/>
      <c r="C23" s="10"/>
    </row>
    <row r="24" spans="2:3" ht="12.75" customHeight="1" x14ac:dyDescent="0.35">
      <c r="B24" s="6"/>
      <c r="C24" s="10"/>
    </row>
    <row r="25" spans="2:3" ht="12.75" customHeight="1" x14ac:dyDescent="0.35">
      <c r="B25" s="6"/>
      <c r="C25" s="10"/>
    </row>
    <row r="26" spans="2:3" ht="12.75" customHeight="1" x14ac:dyDescent="0.35">
      <c r="B26" s="6"/>
      <c r="C26" s="10"/>
    </row>
    <row r="27" spans="2:3" ht="12.75" customHeight="1" x14ac:dyDescent="0.35">
      <c r="B27" s="6"/>
      <c r="C27" s="10"/>
    </row>
    <row r="28" spans="2:3" ht="12.75" customHeight="1" x14ac:dyDescent="0.35">
      <c r="B28" s="6"/>
      <c r="C28" s="10"/>
    </row>
    <row r="29" spans="2:3" ht="12.75" customHeight="1" x14ac:dyDescent="0.35">
      <c r="B29" s="6"/>
      <c r="C29" s="10"/>
    </row>
    <row r="30" spans="2:3" ht="12.75" customHeight="1" x14ac:dyDescent="0.35">
      <c r="B30" s="6"/>
      <c r="C30" s="10"/>
    </row>
    <row r="31" spans="2:3" ht="12.75" customHeight="1" x14ac:dyDescent="0.35">
      <c r="B31" s="6"/>
      <c r="C31" s="10"/>
    </row>
    <row r="32" spans="2:3" ht="12.75" customHeight="1" x14ac:dyDescent="0.35">
      <c r="B32" s="11"/>
      <c r="C32" s="12"/>
    </row>
    <row r="33" spans="2:3" ht="12.75" customHeight="1" x14ac:dyDescent="0.35">
      <c r="B33" s="11"/>
      <c r="C33" s="12"/>
    </row>
    <row r="34" spans="2:3" ht="12.75" customHeight="1" x14ac:dyDescent="0.35">
      <c r="B34" s="11"/>
      <c r="C34" s="12"/>
    </row>
    <row r="35" spans="2:3" ht="12.75" customHeight="1" x14ac:dyDescent="0.35">
      <c r="B35" s="11"/>
      <c r="C35" s="12"/>
    </row>
    <row r="36" spans="2:3" ht="12.75" customHeight="1" x14ac:dyDescent="0.35">
      <c r="B36" s="11"/>
      <c r="C36" s="12"/>
    </row>
    <row r="37" spans="2:3" ht="12.75" customHeight="1" x14ac:dyDescent="0.35">
      <c r="B37" s="11"/>
      <c r="C37" s="12"/>
    </row>
    <row r="38" spans="2:3" ht="12.75" customHeight="1" x14ac:dyDescent="0.35">
      <c r="B38" s="11"/>
      <c r="C38" s="12"/>
    </row>
    <row r="39" spans="2:3" ht="12.75" customHeight="1" x14ac:dyDescent="0.35">
      <c r="B39" s="11"/>
      <c r="C39" s="12"/>
    </row>
    <row r="40" spans="2:3" ht="12.75" customHeight="1" x14ac:dyDescent="0.35">
      <c r="B40" s="11"/>
      <c r="C40" s="12"/>
    </row>
    <row r="41" spans="2:3" ht="12.75" customHeight="1" x14ac:dyDescent="0.35">
      <c r="B41" s="11"/>
      <c r="C41" s="12"/>
    </row>
    <row r="42" spans="2:3" ht="12.75" customHeight="1" x14ac:dyDescent="0.35">
      <c r="B42" s="11"/>
      <c r="C42" s="12"/>
    </row>
    <row r="43" spans="2:3" ht="12.75" customHeight="1" x14ac:dyDescent="0.35">
      <c r="B43" s="11"/>
      <c r="C43" s="12"/>
    </row>
    <row r="44" spans="2:3" ht="12.75" customHeight="1" x14ac:dyDescent="0.35">
      <c r="B44" s="11"/>
      <c r="C44" s="12"/>
    </row>
    <row r="45" spans="2:3" ht="12.75" customHeight="1" x14ac:dyDescent="0.35">
      <c r="B45" s="11"/>
      <c r="C45" s="12"/>
    </row>
    <row r="46" spans="2:3" ht="12.75" customHeight="1" x14ac:dyDescent="0.35">
      <c r="B46" s="11"/>
      <c r="C46" s="12"/>
    </row>
    <row r="47" spans="2:3" ht="12.75" customHeight="1" x14ac:dyDescent="0.35">
      <c r="B47" s="11"/>
      <c r="C47" s="12"/>
    </row>
    <row r="48" spans="2:3" ht="12.75" customHeight="1" x14ac:dyDescent="0.35">
      <c r="B48" s="11"/>
      <c r="C48" s="12"/>
    </row>
    <row r="49" spans="2:3" ht="12.75" customHeight="1" x14ac:dyDescent="0.35">
      <c r="B49" s="11"/>
      <c r="C49" s="12"/>
    </row>
    <row r="50" spans="2:3" ht="12.75" customHeight="1" x14ac:dyDescent="0.35">
      <c r="B50" s="11"/>
      <c r="C50" s="12"/>
    </row>
    <row r="51" spans="2:3" ht="12.75" customHeight="1" x14ac:dyDescent="0.35">
      <c r="B51" s="11"/>
      <c r="C51" s="12"/>
    </row>
    <row r="52" spans="2:3" ht="12.75" customHeight="1" x14ac:dyDescent="0.35">
      <c r="B52" s="11"/>
      <c r="C52" s="12"/>
    </row>
    <row r="53" spans="2:3" ht="12.75" customHeight="1" x14ac:dyDescent="0.35">
      <c r="B53" s="11"/>
      <c r="C53" s="12"/>
    </row>
    <row r="54" spans="2:3" ht="12.75" customHeight="1" x14ac:dyDescent="0.35">
      <c r="B54" s="11"/>
      <c r="C54" s="12"/>
    </row>
    <row r="55" spans="2:3" ht="12.75" customHeight="1" x14ac:dyDescent="0.35">
      <c r="B55" s="11"/>
      <c r="C55" s="12"/>
    </row>
    <row r="56" spans="2:3" ht="12.75" customHeight="1" x14ac:dyDescent="0.35">
      <c r="B56" s="11"/>
      <c r="C56" s="12"/>
    </row>
    <row r="57" spans="2:3" ht="12.75" customHeight="1" x14ac:dyDescent="0.35">
      <c r="B57" s="11"/>
      <c r="C57" s="12"/>
    </row>
    <row r="58" spans="2:3" ht="12.75" customHeight="1" x14ac:dyDescent="0.35">
      <c r="B58" s="11"/>
      <c r="C58" s="12"/>
    </row>
    <row r="59" spans="2:3" ht="12.75" customHeight="1" x14ac:dyDescent="0.35">
      <c r="B59" s="11"/>
      <c r="C59" s="12"/>
    </row>
    <row r="60" spans="2:3" ht="12.75" customHeight="1" x14ac:dyDescent="0.35">
      <c r="B60" s="11"/>
      <c r="C60" s="12"/>
    </row>
    <row r="61" spans="2:3" ht="12.75" customHeight="1" x14ac:dyDescent="0.35">
      <c r="B61" s="11"/>
      <c r="C61" s="12"/>
    </row>
    <row r="62" spans="2:3" ht="12.75" customHeight="1" x14ac:dyDescent="0.35">
      <c r="B62" s="11"/>
      <c r="C62" s="12"/>
    </row>
    <row r="63" spans="2:3" ht="12.75" customHeight="1" x14ac:dyDescent="0.35">
      <c r="B63" s="11"/>
      <c r="C63" s="12"/>
    </row>
    <row r="64" spans="2:3" ht="12.75" customHeight="1" x14ac:dyDescent="0.35">
      <c r="B64" s="11"/>
      <c r="C64" s="12"/>
    </row>
    <row r="65" spans="2:3" ht="12.75" customHeight="1" x14ac:dyDescent="0.35">
      <c r="B65" s="11"/>
      <c r="C65" s="12"/>
    </row>
    <row r="66" spans="2:3" ht="12.75" customHeight="1" x14ac:dyDescent="0.35">
      <c r="B66" s="11"/>
      <c r="C66" s="12"/>
    </row>
    <row r="67" spans="2:3" ht="12.75" customHeight="1" x14ac:dyDescent="0.35">
      <c r="B67" s="11"/>
      <c r="C67" s="12"/>
    </row>
    <row r="68" spans="2:3" ht="12.75" customHeight="1" x14ac:dyDescent="0.35">
      <c r="B68" s="11"/>
      <c r="C68" s="12"/>
    </row>
    <row r="69" spans="2:3" ht="12.75" customHeight="1" x14ac:dyDescent="0.35">
      <c r="B69" s="11"/>
      <c r="C69" s="12"/>
    </row>
    <row r="70" spans="2:3" ht="12.75" customHeight="1" x14ac:dyDescent="0.35">
      <c r="B70" s="11"/>
      <c r="C70" s="12"/>
    </row>
    <row r="71" spans="2:3" ht="12.75" customHeight="1" x14ac:dyDescent="0.35">
      <c r="B71" s="11"/>
      <c r="C71" s="12"/>
    </row>
    <row r="72" spans="2:3" ht="12.75" customHeight="1" x14ac:dyDescent="0.35">
      <c r="B72" s="11"/>
      <c r="C72" s="12"/>
    </row>
    <row r="73" spans="2:3" ht="12.75" customHeight="1" x14ac:dyDescent="0.35">
      <c r="B73" s="11"/>
      <c r="C73" s="12"/>
    </row>
    <row r="74" spans="2:3" ht="12.75" customHeight="1" x14ac:dyDescent="0.35">
      <c r="B74" s="11"/>
      <c r="C74" s="12"/>
    </row>
    <row r="75" spans="2:3" ht="12.75" customHeight="1" x14ac:dyDescent="0.35">
      <c r="B75" s="11"/>
      <c r="C75" s="12"/>
    </row>
    <row r="76" spans="2:3" ht="12.75" customHeight="1" x14ac:dyDescent="0.35">
      <c r="B76" s="11"/>
      <c r="C76" s="12"/>
    </row>
    <row r="77" spans="2:3" ht="12.75" customHeight="1" x14ac:dyDescent="0.35">
      <c r="B77" s="11"/>
      <c r="C77" s="12"/>
    </row>
    <row r="78" spans="2:3" ht="12.75" customHeight="1" x14ac:dyDescent="0.35">
      <c r="B78" s="11"/>
      <c r="C78" s="12"/>
    </row>
    <row r="79" spans="2:3" ht="12.75" customHeight="1" x14ac:dyDescent="0.35">
      <c r="B79" s="11"/>
      <c r="C79" s="12"/>
    </row>
    <row r="80" spans="2:3" ht="12.75" customHeight="1" x14ac:dyDescent="0.35">
      <c r="B80" s="11"/>
      <c r="C80" s="12"/>
    </row>
    <row r="81" spans="2:3" ht="12.75" customHeight="1" x14ac:dyDescent="0.35">
      <c r="B81" s="11"/>
      <c r="C81" s="12"/>
    </row>
    <row r="82" spans="2:3" ht="12.75" customHeight="1" x14ac:dyDescent="0.35">
      <c r="B82" s="11"/>
      <c r="C82" s="12"/>
    </row>
    <row r="83" spans="2:3" ht="12.75" customHeight="1" x14ac:dyDescent="0.35">
      <c r="B83" s="11"/>
      <c r="C83" s="12"/>
    </row>
    <row r="84" spans="2:3" ht="12.75" customHeight="1" x14ac:dyDescent="0.35">
      <c r="B84" s="11"/>
      <c r="C84" s="12"/>
    </row>
    <row r="85" spans="2:3" ht="12.75" customHeight="1" x14ac:dyDescent="0.35">
      <c r="B85" s="11"/>
      <c r="C85" s="12"/>
    </row>
    <row r="86" spans="2:3" ht="12.75" customHeight="1" x14ac:dyDescent="0.35">
      <c r="B86" s="11"/>
      <c r="C86" s="12"/>
    </row>
    <row r="87" spans="2:3" ht="12.75" customHeight="1" x14ac:dyDescent="0.35">
      <c r="B87" s="11"/>
      <c r="C87" s="12"/>
    </row>
    <row r="88" spans="2:3" ht="12.75" customHeight="1" x14ac:dyDescent="0.35">
      <c r="B88" s="11"/>
      <c r="C88" s="12"/>
    </row>
    <row r="89" spans="2:3" ht="12.75" customHeight="1" x14ac:dyDescent="0.35">
      <c r="B89" s="11"/>
      <c r="C89" s="12"/>
    </row>
    <row r="90" spans="2:3" ht="12.75" customHeight="1" x14ac:dyDescent="0.35">
      <c r="B90" s="11"/>
      <c r="C90" s="12"/>
    </row>
    <row r="91" spans="2:3" ht="12.75" customHeight="1" x14ac:dyDescent="0.35">
      <c r="B91" s="11"/>
      <c r="C91" s="12"/>
    </row>
    <row r="92" spans="2:3" ht="12.75" customHeight="1" x14ac:dyDescent="0.35">
      <c r="B92" s="11"/>
      <c r="C92" s="12"/>
    </row>
    <row r="93" spans="2:3" ht="12.75" customHeight="1" x14ac:dyDescent="0.35">
      <c r="B93" s="13"/>
      <c r="C93" s="14"/>
    </row>
    <row r="94" spans="2:3" ht="12.7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workbookViewId="0"/>
  </sheetViews>
  <sheetFormatPr defaultColWidth="14.3984375" defaultRowHeight="15" customHeight="1" x14ac:dyDescent="0.35"/>
  <cols>
    <col min="1" max="2" width="9" customWidth="1"/>
    <col min="3" max="3" width="10.53125" customWidth="1"/>
    <col min="4" max="4" width="11.265625" customWidth="1"/>
    <col min="5" max="5" width="12.86328125" customWidth="1"/>
    <col min="6" max="6" width="3.265625" customWidth="1"/>
    <col min="7" max="7" width="12.73046875" customWidth="1"/>
    <col min="8" max="8" width="3.265625" customWidth="1"/>
    <col min="9" max="9" width="11" customWidth="1"/>
    <col min="10" max="10" width="13" customWidth="1"/>
    <col min="11" max="11" width="12.1328125" customWidth="1"/>
    <col min="12" max="12" width="12.86328125" customWidth="1"/>
    <col min="13" max="15" width="9" customWidth="1"/>
    <col min="16" max="22" width="8.73046875" customWidth="1"/>
  </cols>
  <sheetData>
    <row r="1" spans="1:22" ht="28.5" customHeight="1" x14ac:dyDescent="0.6">
      <c r="A1" s="15"/>
      <c r="B1" s="15"/>
      <c r="C1" s="249" t="s">
        <v>4</v>
      </c>
      <c r="D1" s="250"/>
      <c r="E1" s="250"/>
      <c r="F1" s="250"/>
      <c r="G1" s="250"/>
      <c r="H1" s="250"/>
      <c r="I1" s="250"/>
      <c r="J1" s="250"/>
      <c r="K1" s="251"/>
      <c r="L1" s="16"/>
      <c r="M1" s="15"/>
      <c r="N1" s="15"/>
      <c r="O1" s="15"/>
      <c r="P1" s="17"/>
      <c r="Q1" s="17"/>
      <c r="R1" s="17"/>
      <c r="S1" s="17"/>
      <c r="T1" s="17"/>
      <c r="U1" s="17"/>
      <c r="V1" s="17"/>
    </row>
    <row r="2" spans="1:22" ht="15.75" customHeight="1" x14ac:dyDescent="0.6">
      <c r="A2" s="15"/>
      <c r="B2" s="15"/>
      <c r="C2" s="247"/>
      <c r="D2" s="241"/>
      <c r="E2" s="241"/>
      <c r="F2" s="241"/>
      <c r="G2" s="241"/>
      <c r="H2" s="241"/>
      <c r="I2" s="241"/>
      <c r="J2" s="241"/>
      <c r="K2" s="248"/>
      <c r="L2" s="16"/>
      <c r="M2" s="15"/>
      <c r="N2" s="15"/>
      <c r="O2" s="15"/>
      <c r="P2" s="17"/>
      <c r="Q2" s="17"/>
      <c r="R2" s="17"/>
      <c r="S2" s="17"/>
      <c r="T2" s="17"/>
      <c r="U2" s="17"/>
      <c r="V2" s="17"/>
    </row>
    <row r="3" spans="1:22" ht="12.75" customHeight="1" x14ac:dyDescent="0.4">
      <c r="A3" s="15"/>
      <c r="B3" s="15"/>
      <c r="C3" s="18"/>
      <c r="D3" s="19"/>
      <c r="E3" s="254" t="s">
        <v>5</v>
      </c>
      <c r="F3" s="255"/>
      <c r="G3" s="258" t="s">
        <v>6</v>
      </c>
      <c r="H3" s="20"/>
      <c r="I3" s="21"/>
      <c r="J3" s="22"/>
      <c r="K3" s="23"/>
      <c r="L3" s="16"/>
      <c r="M3" s="15"/>
      <c r="N3" s="15"/>
      <c r="O3" s="15"/>
      <c r="P3" s="17"/>
      <c r="Q3" s="17"/>
      <c r="R3" s="17"/>
      <c r="S3" s="17"/>
      <c r="T3" s="17"/>
      <c r="U3" s="17"/>
      <c r="V3" s="17"/>
    </row>
    <row r="4" spans="1:22" ht="12.75" customHeight="1" x14ac:dyDescent="0.4">
      <c r="A4" s="15"/>
      <c r="B4" s="15"/>
      <c r="C4" s="24"/>
      <c r="D4" s="25"/>
      <c r="E4" s="256"/>
      <c r="F4" s="257"/>
      <c r="G4" s="259"/>
      <c r="H4" s="26"/>
      <c r="I4" s="27" t="s">
        <v>7</v>
      </c>
      <c r="J4" s="260" t="s">
        <v>8</v>
      </c>
      <c r="K4" s="261"/>
      <c r="L4" s="16"/>
      <c r="M4" s="15"/>
      <c r="N4" s="15"/>
      <c r="O4" s="15"/>
      <c r="P4" s="17"/>
      <c r="Q4" s="17"/>
      <c r="R4" s="17"/>
      <c r="S4" s="17"/>
      <c r="T4" s="17"/>
      <c r="U4" s="17"/>
      <c r="V4" s="17"/>
    </row>
    <row r="5" spans="1:22" ht="12.75" customHeight="1" x14ac:dyDescent="0.4">
      <c r="A5" s="15"/>
      <c r="B5" s="15"/>
      <c r="C5" s="28" t="s">
        <v>9</v>
      </c>
      <c r="D5" s="29"/>
      <c r="E5" s="30">
        <f>'RO Report 1-50'!E56+'RO Report 51-100'!E127</f>
        <v>1129.8800000000001</v>
      </c>
      <c r="F5" s="31" t="s">
        <v>10</v>
      </c>
      <c r="G5" s="32">
        <f>'RO Report 1-50'!F56+'RO Report 51-100'!F127</f>
        <v>24.700000000000003</v>
      </c>
      <c r="H5" s="31" t="s">
        <v>11</v>
      </c>
      <c r="I5" s="32">
        <f t="shared" ref="I5:I8" si="0">IF(ISERROR(E5/G5),"",E5/G5)</f>
        <v>45.744129554655871</v>
      </c>
      <c r="J5" s="29" t="s">
        <v>12</v>
      </c>
      <c r="K5" s="33"/>
      <c r="L5" s="16"/>
      <c r="M5" s="15"/>
      <c r="N5" s="15"/>
      <c r="O5" s="15"/>
      <c r="P5" s="17"/>
      <c r="Q5" s="17"/>
      <c r="R5" s="17"/>
      <c r="S5" s="17"/>
      <c r="T5" s="17"/>
      <c r="U5" s="17"/>
      <c r="V5" s="17"/>
    </row>
    <row r="6" spans="1:22" ht="12.75" customHeight="1" x14ac:dyDescent="0.4">
      <c r="A6" s="15"/>
      <c r="B6" s="15"/>
      <c r="C6" s="28" t="s">
        <v>13</v>
      </c>
      <c r="D6" s="29"/>
      <c r="E6" s="30">
        <f>'RO Report 1-50'!J56+'RO Report 51-100'!J127</f>
        <v>571.07999999999993</v>
      </c>
      <c r="F6" s="31" t="s">
        <v>10</v>
      </c>
      <c r="G6" s="32">
        <f>'RO Report 1-50'!K56+'RO Report 51-100'!K127</f>
        <v>10.299999999999999</v>
      </c>
      <c r="H6" s="31" t="s">
        <v>11</v>
      </c>
      <c r="I6" s="32">
        <f t="shared" si="0"/>
        <v>55.444660194174759</v>
      </c>
      <c r="J6" s="29" t="s">
        <v>12</v>
      </c>
      <c r="K6" s="33"/>
      <c r="L6" s="16"/>
      <c r="M6" s="15"/>
      <c r="N6" s="15"/>
      <c r="O6" s="15"/>
      <c r="P6" s="17"/>
      <c r="Q6" s="17"/>
      <c r="R6" s="17"/>
      <c r="S6" s="17"/>
      <c r="T6" s="17"/>
      <c r="U6" s="17"/>
      <c r="V6" s="17"/>
    </row>
    <row r="7" spans="1:22" ht="12.75" customHeight="1" x14ac:dyDescent="0.4">
      <c r="A7" s="15"/>
      <c r="B7" s="15"/>
      <c r="C7" s="34" t="s">
        <v>14</v>
      </c>
      <c r="D7" s="35"/>
      <c r="E7" s="36">
        <f>'RO Report 1-50'!O56+'RO Report 51-100'!O127</f>
        <v>5421.06</v>
      </c>
      <c r="F7" s="31" t="s">
        <v>10</v>
      </c>
      <c r="G7" s="32">
        <f>'RO Report 1-50'!P56+'RO Report 51-100'!P127</f>
        <v>60.900000000000006</v>
      </c>
      <c r="H7" s="31" t="s">
        <v>11</v>
      </c>
      <c r="I7" s="32">
        <f t="shared" si="0"/>
        <v>89.015763546798027</v>
      </c>
      <c r="J7" s="29" t="s">
        <v>12</v>
      </c>
      <c r="K7" s="33"/>
      <c r="L7" s="16"/>
      <c r="M7" s="15"/>
      <c r="N7" s="15"/>
      <c r="O7" s="15"/>
      <c r="P7" s="17"/>
      <c r="Q7" s="17"/>
      <c r="R7" s="17"/>
      <c r="S7" s="17"/>
      <c r="T7" s="17"/>
      <c r="U7" s="17"/>
      <c r="V7" s="17"/>
    </row>
    <row r="8" spans="1:22" ht="12.75" customHeight="1" x14ac:dyDescent="0.4">
      <c r="A8" s="15"/>
      <c r="B8" s="15"/>
      <c r="C8" s="37" t="s">
        <v>15</v>
      </c>
      <c r="D8" s="38"/>
      <c r="E8" s="39">
        <f>SUM(E5:E7)</f>
        <v>7122.02</v>
      </c>
      <c r="F8" s="40" t="s">
        <v>10</v>
      </c>
      <c r="G8" s="41">
        <f>SUM(G5:G7)</f>
        <v>95.9</v>
      </c>
      <c r="H8" s="40" t="s">
        <v>11</v>
      </c>
      <c r="I8" s="32">
        <f t="shared" si="0"/>
        <v>74.265067778936398</v>
      </c>
      <c r="J8" s="42" t="s">
        <v>16</v>
      </c>
      <c r="K8" s="43"/>
      <c r="L8" s="16"/>
      <c r="M8" s="15"/>
      <c r="N8" s="15"/>
      <c r="O8" s="15"/>
      <c r="P8" s="17"/>
      <c r="Q8" s="17"/>
      <c r="R8" s="17"/>
      <c r="S8" s="17"/>
      <c r="T8" s="17"/>
      <c r="U8" s="17"/>
      <c r="V8" s="17"/>
    </row>
    <row r="9" spans="1:22" ht="12.75" customHeight="1" x14ac:dyDescent="0.4">
      <c r="A9" s="15"/>
      <c r="B9" s="15"/>
      <c r="C9" s="44"/>
      <c r="D9" s="45"/>
      <c r="E9" s="45"/>
      <c r="F9" s="46"/>
      <c r="G9" s="47"/>
      <c r="H9" s="48" t="s">
        <v>17</v>
      </c>
      <c r="I9" s="49">
        <v>84.65</v>
      </c>
      <c r="J9" s="47" t="s">
        <v>18</v>
      </c>
      <c r="K9" s="50"/>
      <c r="L9" s="16"/>
      <c r="M9" s="15"/>
      <c r="N9" s="15"/>
      <c r="O9" s="15"/>
      <c r="P9" s="17"/>
      <c r="Q9" s="17"/>
      <c r="R9" s="17"/>
      <c r="S9" s="17"/>
      <c r="T9" s="17"/>
      <c r="U9" s="17"/>
      <c r="V9" s="17"/>
    </row>
    <row r="10" spans="1:22" ht="12.75" customHeight="1" x14ac:dyDescent="0.4">
      <c r="A10" s="15"/>
      <c r="B10" s="15"/>
      <c r="C10" s="262" t="s">
        <v>19</v>
      </c>
      <c r="D10" s="263"/>
      <c r="E10" s="51">
        <v>100</v>
      </c>
      <c r="F10" s="52"/>
      <c r="G10" s="53"/>
      <c r="H10" s="54" t="s">
        <v>20</v>
      </c>
      <c r="I10" s="55">
        <f>IF(ISERROR(I8-I9),"",I8-I9)</f>
        <v>-10.384932221063607</v>
      </c>
      <c r="J10" s="53" t="s">
        <v>18</v>
      </c>
      <c r="K10" s="56"/>
      <c r="L10" s="16"/>
      <c r="M10" s="15"/>
      <c r="N10" s="15"/>
      <c r="O10" s="15"/>
      <c r="P10" s="17"/>
      <c r="Q10" s="17"/>
      <c r="R10" s="17"/>
      <c r="S10" s="17"/>
      <c r="T10" s="17"/>
      <c r="U10" s="17"/>
      <c r="V10" s="17"/>
    </row>
    <row r="11" spans="1:22" ht="12.75" customHeight="1" x14ac:dyDescent="0.4">
      <c r="A11" s="15"/>
      <c r="B11" s="15"/>
      <c r="C11" s="44"/>
      <c r="D11" s="45"/>
      <c r="E11" s="45"/>
      <c r="F11" s="45"/>
      <c r="G11" s="45"/>
      <c r="H11" s="57"/>
      <c r="I11" s="45"/>
      <c r="J11" s="45"/>
      <c r="K11" s="58"/>
      <c r="L11" s="16"/>
      <c r="M11" s="15"/>
      <c r="N11" s="15"/>
      <c r="O11" s="15"/>
      <c r="P11" s="17"/>
      <c r="Q11" s="17"/>
      <c r="R11" s="17"/>
      <c r="S11" s="17"/>
      <c r="T11" s="17"/>
      <c r="U11" s="17"/>
      <c r="V11" s="17"/>
    </row>
    <row r="12" spans="1:22" ht="12.75" customHeight="1" x14ac:dyDescent="0.5">
      <c r="A12" s="15"/>
      <c r="B12" s="15"/>
      <c r="C12" s="240" t="s">
        <v>21</v>
      </c>
      <c r="D12" s="241"/>
      <c r="E12" s="241"/>
      <c r="F12" s="241"/>
      <c r="G12" s="241"/>
      <c r="H12" s="241"/>
      <c r="I12" s="241"/>
      <c r="J12" s="242"/>
      <c r="K12" s="58"/>
      <c r="L12" s="16"/>
      <c r="M12" s="15"/>
      <c r="N12" s="15"/>
      <c r="O12" s="15"/>
      <c r="P12" s="17"/>
      <c r="Q12" s="17"/>
      <c r="R12" s="17"/>
      <c r="S12" s="17"/>
      <c r="T12" s="17"/>
      <c r="U12" s="17"/>
      <c r="V12" s="17"/>
    </row>
    <row r="13" spans="1:22" ht="12.75" customHeight="1" x14ac:dyDescent="0.4">
      <c r="A13" s="15"/>
      <c r="B13" s="15"/>
      <c r="C13" s="46" t="s">
        <v>22</v>
      </c>
      <c r="D13" s="59"/>
      <c r="E13" s="60">
        <f>'Input Sheet'!V160</f>
        <v>2521.8999999999996</v>
      </c>
      <c r="F13" s="61" t="s">
        <v>10</v>
      </c>
      <c r="G13" s="62" t="s">
        <v>23</v>
      </c>
      <c r="H13" s="61" t="s">
        <v>11</v>
      </c>
      <c r="I13" s="63">
        <f>IF(ISERROR(E13/E8),"",E13/E8)</f>
        <v>0.35409897753727165</v>
      </c>
      <c r="J13" s="47" t="s">
        <v>24</v>
      </c>
      <c r="K13" s="50"/>
      <c r="L13" s="16"/>
      <c r="M13" s="15"/>
      <c r="N13" s="15"/>
      <c r="O13" s="15"/>
      <c r="P13" s="17"/>
      <c r="Q13" s="17"/>
      <c r="R13" s="17"/>
      <c r="S13" s="17"/>
      <c r="T13" s="17"/>
      <c r="U13" s="17"/>
      <c r="V13" s="17"/>
    </row>
    <row r="14" spans="1:22" ht="12.75" customHeight="1" x14ac:dyDescent="0.4">
      <c r="A14" s="15"/>
      <c r="B14" s="15"/>
      <c r="C14" s="52" t="s">
        <v>22</v>
      </c>
      <c r="D14" s="64"/>
      <c r="E14" s="55">
        <f>E13</f>
        <v>2521.8999999999996</v>
      </c>
      <c r="F14" s="65" t="s">
        <v>10</v>
      </c>
      <c r="G14" s="66" t="s">
        <v>25</v>
      </c>
      <c r="H14" s="65" t="s">
        <v>11</v>
      </c>
      <c r="I14" s="67">
        <f>IF(ISERROR(E14/G8),"",E14/G8)</f>
        <v>26.297184567257556</v>
      </c>
      <c r="J14" s="53" t="s">
        <v>26</v>
      </c>
      <c r="K14" s="56"/>
      <c r="L14" s="16"/>
      <c r="M14" s="15"/>
      <c r="N14" s="15"/>
      <c r="O14" s="15"/>
      <c r="P14" s="17"/>
      <c r="Q14" s="17"/>
      <c r="R14" s="17"/>
      <c r="S14" s="17"/>
      <c r="T14" s="17"/>
      <c r="U14" s="17"/>
      <c r="V14" s="17"/>
    </row>
    <row r="15" spans="1:22" ht="12.75" customHeight="1" x14ac:dyDescent="0.4">
      <c r="A15" s="15"/>
      <c r="B15" s="15"/>
      <c r="C15" s="44"/>
      <c r="D15" s="45"/>
      <c r="E15" s="45"/>
      <c r="F15" s="68"/>
      <c r="G15" s="45"/>
      <c r="H15" s="68"/>
      <c r="I15" s="45"/>
      <c r="J15" s="45"/>
      <c r="K15" s="58"/>
      <c r="L15" s="16"/>
      <c r="M15" s="15"/>
      <c r="N15" s="15"/>
      <c r="O15" s="15"/>
      <c r="P15" s="17"/>
      <c r="Q15" s="17"/>
      <c r="R15" s="17"/>
      <c r="S15" s="17"/>
      <c r="T15" s="17"/>
      <c r="U15" s="17"/>
      <c r="V15" s="17"/>
    </row>
    <row r="16" spans="1:22" ht="12.75" customHeight="1" x14ac:dyDescent="0.5">
      <c r="A16" s="15"/>
      <c r="B16" s="15"/>
      <c r="C16" s="240" t="s">
        <v>27</v>
      </c>
      <c r="D16" s="241"/>
      <c r="E16" s="241"/>
      <c r="F16" s="241"/>
      <c r="G16" s="241"/>
      <c r="H16" s="241"/>
      <c r="I16" s="241"/>
      <c r="J16" s="242"/>
      <c r="K16" s="58"/>
      <c r="L16" s="16"/>
      <c r="M16" s="15"/>
      <c r="N16" s="15"/>
      <c r="O16" s="15"/>
      <c r="P16" s="17"/>
      <c r="Q16" s="17"/>
      <c r="R16" s="17"/>
      <c r="S16" s="17"/>
      <c r="T16" s="17"/>
      <c r="U16" s="17"/>
      <c r="V16" s="17"/>
    </row>
    <row r="17" spans="1:22" ht="12.75" customHeight="1" x14ac:dyDescent="0.4">
      <c r="A17" s="15"/>
      <c r="B17" s="15"/>
      <c r="C17" s="46" t="s">
        <v>28</v>
      </c>
      <c r="D17" s="59"/>
      <c r="E17" s="69">
        <f>E8</f>
        <v>7122.02</v>
      </c>
      <c r="F17" s="61" t="s">
        <v>10</v>
      </c>
      <c r="G17" s="62" t="s">
        <v>29</v>
      </c>
      <c r="H17" s="61" t="s">
        <v>11</v>
      </c>
      <c r="I17" s="60">
        <f>IF(ISERROR(E17/E10),"",E17/E10)</f>
        <v>71.220200000000006</v>
      </c>
      <c r="J17" s="47" t="s">
        <v>30</v>
      </c>
      <c r="K17" s="50"/>
      <c r="L17" s="16"/>
      <c r="M17" s="15"/>
      <c r="N17" s="15"/>
      <c r="O17" s="15"/>
      <c r="P17" s="17"/>
      <c r="Q17" s="17"/>
      <c r="R17" s="17"/>
      <c r="S17" s="17"/>
      <c r="T17" s="17"/>
      <c r="U17" s="17"/>
      <c r="V17" s="17"/>
    </row>
    <row r="18" spans="1:22" ht="12.75" customHeight="1" x14ac:dyDescent="0.4">
      <c r="A18" s="15"/>
      <c r="B18" s="15"/>
      <c r="C18" s="34" t="s">
        <v>25</v>
      </c>
      <c r="D18" s="35"/>
      <c r="E18" s="70">
        <f>G8</f>
        <v>95.9</v>
      </c>
      <c r="F18" s="31" t="s">
        <v>10</v>
      </c>
      <c r="G18" s="29" t="s">
        <v>29</v>
      </c>
      <c r="H18" s="31" t="s">
        <v>11</v>
      </c>
      <c r="I18" s="32">
        <f>IF(ISERROR(E18/E10),"",E18/E10)</f>
        <v>0.95900000000000007</v>
      </c>
      <c r="J18" s="71" t="s">
        <v>31</v>
      </c>
      <c r="K18" s="72"/>
      <c r="L18" s="16"/>
      <c r="M18" s="15"/>
      <c r="N18" s="15"/>
      <c r="O18" s="15"/>
      <c r="P18" s="17"/>
      <c r="Q18" s="17"/>
      <c r="R18" s="17"/>
      <c r="S18" s="17"/>
      <c r="T18" s="17"/>
      <c r="U18" s="17"/>
      <c r="V18" s="17"/>
    </row>
    <row r="19" spans="1:22" ht="12.75" customHeight="1" x14ac:dyDescent="0.4">
      <c r="A19" s="15"/>
      <c r="B19" s="15"/>
      <c r="C19" s="34" t="s">
        <v>32</v>
      </c>
      <c r="D19" s="35"/>
      <c r="E19" s="73"/>
      <c r="F19" s="31" t="s">
        <v>10</v>
      </c>
      <c r="G19" s="29" t="s">
        <v>29</v>
      </c>
      <c r="H19" s="31" t="s">
        <v>11</v>
      </c>
      <c r="I19" s="73"/>
      <c r="J19" s="71" t="s">
        <v>33</v>
      </c>
      <c r="K19" s="72"/>
      <c r="L19" s="16"/>
      <c r="M19" s="15"/>
      <c r="N19" s="15"/>
      <c r="O19" s="15"/>
      <c r="P19" s="17"/>
      <c r="Q19" s="17"/>
      <c r="R19" s="17"/>
      <c r="S19" s="17"/>
      <c r="T19" s="17"/>
      <c r="U19" s="17"/>
      <c r="V19" s="17"/>
    </row>
    <row r="20" spans="1:22" ht="12.75" customHeight="1" x14ac:dyDescent="0.4">
      <c r="A20" s="15"/>
      <c r="B20" s="15"/>
      <c r="C20" s="34" t="s">
        <v>34</v>
      </c>
      <c r="D20" s="35"/>
      <c r="E20" s="32">
        <f t="shared" ref="E20:E22" si="1">G5</f>
        <v>24.700000000000003</v>
      </c>
      <c r="F20" s="31" t="s">
        <v>10</v>
      </c>
      <c r="G20" s="29" t="s">
        <v>25</v>
      </c>
      <c r="H20" s="31" t="s">
        <v>11</v>
      </c>
      <c r="I20" s="74">
        <f>IF(ISERROR(E20/G8),"",(E20/G8))</f>
        <v>0.25755995828988532</v>
      </c>
      <c r="J20" s="71" t="s">
        <v>35</v>
      </c>
      <c r="K20" s="72"/>
      <c r="L20" s="16"/>
      <c r="M20" s="15"/>
      <c r="N20" s="15"/>
      <c r="O20" s="15"/>
      <c r="P20" s="17"/>
      <c r="Q20" s="17"/>
      <c r="R20" s="17"/>
      <c r="S20" s="17"/>
      <c r="T20" s="17"/>
      <c r="U20" s="17"/>
      <c r="V20" s="17"/>
    </row>
    <row r="21" spans="1:22" ht="12.75" customHeight="1" x14ac:dyDescent="0.4">
      <c r="A21" s="15"/>
      <c r="B21" s="15"/>
      <c r="C21" s="34" t="s">
        <v>36</v>
      </c>
      <c r="D21" s="35"/>
      <c r="E21" s="32">
        <f t="shared" si="1"/>
        <v>10.299999999999999</v>
      </c>
      <c r="F21" s="31" t="s">
        <v>10</v>
      </c>
      <c r="G21" s="29" t="s">
        <v>25</v>
      </c>
      <c r="H21" s="31" t="s">
        <v>11</v>
      </c>
      <c r="I21" s="74">
        <f>IF(ISERROR(E21/G8),"",(E21/G8))</f>
        <v>0.10740354535974972</v>
      </c>
      <c r="J21" s="71" t="s">
        <v>37</v>
      </c>
      <c r="K21" s="72"/>
      <c r="L21" s="16"/>
      <c r="M21" s="15"/>
      <c r="N21" s="15"/>
      <c r="O21" s="15"/>
      <c r="P21" s="17"/>
      <c r="Q21" s="17"/>
      <c r="R21" s="17"/>
      <c r="S21" s="17"/>
      <c r="T21" s="17"/>
      <c r="U21" s="17"/>
      <c r="V21" s="17"/>
    </row>
    <row r="22" spans="1:22" ht="12.75" customHeight="1" x14ac:dyDescent="0.4">
      <c r="A22" s="15"/>
      <c r="B22" s="15"/>
      <c r="C22" s="34" t="s">
        <v>38</v>
      </c>
      <c r="D22" s="35"/>
      <c r="E22" s="32">
        <f t="shared" si="1"/>
        <v>60.900000000000006</v>
      </c>
      <c r="F22" s="31" t="s">
        <v>10</v>
      </c>
      <c r="G22" s="29" t="s">
        <v>25</v>
      </c>
      <c r="H22" s="31" t="s">
        <v>11</v>
      </c>
      <c r="I22" s="74">
        <f>IF(ISERROR(E22/G8),"",E22/G8)</f>
        <v>0.63503649635036497</v>
      </c>
      <c r="J22" s="71" t="s">
        <v>39</v>
      </c>
      <c r="K22" s="72"/>
      <c r="L22" s="16"/>
      <c r="M22" s="15"/>
      <c r="N22" s="15"/>
      <c r="O22" s="15"/>
      <c r="P22" s="17"/>
      <c r="Q22" s="17"/>
      <c r="R22" s="17"/>
      <c r="S22" s="17"/>
      <c r="T22" s="17"/>
      <c r="U22" s="17"/>
      <c r="V22" s="17"/>
    </row>
    <row r="23" spans="1:22" ht="12.75" customHeight="1" x14ac:dyDescent="0.4">
      <c r="A23" s="15"/>
      <c r="B23" s="15"/>
      <c r="C23" s="37" t="s">
        <v>40</v>
      </c>
      <c r="D23" s="38"/>
      <c r="E23" s="75">
        <f>'RO Report 1-50'!U56+'RO Report 51-100'!U127</f>
        <v>64</v>
      </c>
      <c r="F23" s="40" t="s">
        <v>10</v>
      </c>
      <c r="G23" s="42" t="s">
        <v>29</v>
      </c>
      <c r="H23" s="40" t="s">
        <v>11</v>
      </c>
      <c r="I23" s="76">
        <f>IF(ISERROR(E23/E10),"",E23/E10)</f>
        <v>0.64</v>
      </c>
      <c r="J23" s="77" t="s">
        <v>41</v>
      </c>
      <c r="K23" s="78"/>
      <c r="L23" s="16"/>
      <c r="M23" s="15"/>
      <c r="N23" s="15"/>
      <c r="O23" s="15"/>
      <c r="P23" s="17"/>
      <c r="Q23" s="17"/>
      <c r="R23" s="17"/>
      <c r="S23" s="17"/>
      <c r="T23" s="17"/>
      <c r="U23" s="17"/>
      <c r="V23" s="17"/>
    </row>
    <row r="24" spans="1:22" ht="12.75" customHeight="1" x14ac:dyDescent="0.4">
      <c r="A24" s="15"/>
      <c r="B24" s="15"/>
      <c r="C24" s="44"/>
      <c r="D24" s="45"/>
      <c r="E24" s="79"/>
      <c r="F24" s="68"/>
      <c r="G24" s="45"/>
      <c r="H24" s="68"/>
      <c r="I24" s="80"/>
      <c r="J24" s="45"/>
      <c r="K24" s="58"/>
      <c r="L24" s="16"/>
      <c r="M24" s="15"/>
      <c r="N24" s="15"/>
      <c r="O24" s="15"/>
      <c r="P24" s="17"/>
      <c r="Q24" s="17"/>
      <c r="R24" s="17"/>
      <c r="S24" s="17"/>
      <c r="T24" s="17"/>
      <c r="U24" s="17"/>
      <c r="V24" s="17"/>
    </row>
    <row r="25" spans="1:22" ht="12.75" customHeight="1" x14ac:dyDescent="0.5">
      <c r="A25" s="15"/>
      <c r="B25" s="15"/>
      <c r="C25" s="240" t="s">
        <v>42</v>
      </c>
      <c r="D25" s="241"/>
      <c r="E25" s="241"/>
      <c r="F25" s="241"/>
      <c r="G25" s="241"/>
      <c r="H25" s="241"/>
      <c r="I25" s="241"/>
      <c r="J25" s="242"/>
      <c r="K25" s="58"/>
      <c r="L25" s="16"/>
      <c r="M25" s="15"/>
      <c r="N25" s="15"/>
      <c r="O25" s="15"/>
      <c r="P25" s="17"/>
      <c r="Q25" s="17"/>
      <c r="R25" s="17"/>
      <c r="S25" s="17"/>
      <c r="T25" s="17"/>
      <c r="U25" s="17"/>
      <c r="V25" s="17"/>
    </row>
    <row r="26" spans="1:22" ht="12.75" customHeight="1" x14ac:dyDescent="0.4">
      <c r="A26" s="15"/>
      <c r="B26" s="15"/>
      <c r="C26" s="81">
        <f ca="1">YEAR(Title!K17)+1</f>
        <v>2018</v>
      </c>
      <c r="D26" s="82">
        <f ca="1">YEAR(Title!K17)</f>
        <v>2017</v>
      </c>
      <c r="E26" s="245">
        <f ca="1">YEAR(Title!K17)-1</f>
        <v>2016</v>
      </c>
      <c r="F26" s="246"/>
      <c r="G26" s="83">
        <f ca="1">YEAR(Title!K17)-2</f>
        <v>2015</v>
      </c>
      <c r="H26" s="245">
        <f ca="1">YEAR(Title!K17)-3</f>
        <v>2014</v>
      </c>
      <c r="I26" s="246"/>
      <c r="J26" s="83">
        <f ca="1">YEAR(Title!K17)-4</f>
        <v>2013</v>
      </c>
      <c r="K26" s="84" t="s">
        <v>43</v>
      </c>
      <c r="L26" s="85" t="s">
        <v>44</v>
      </c>
      <c r="M26" s="15"/>
      <c r="N26" s="15"/>
      <c r="O26" s="15"/>
      <c r="P26" s="17"/>
      <c r="Q26" s="17"/>
      <c r="R26" s="17"/>
      <c r="S26" s="17"/>
      <c r="T26" s="17"/>
      <c r="U26" s="17"/>
      <c r="V26" s="17"/>
    </row>
    <row r="27" spans="1:22" ht="12.75" customHeight="1" x14ac:dyDescent="0.4">
      <c r="A27" s="15"/>
      <c r="B27" s="15"/>
      <c r="C27" s="86">
        <f ca="1">COUNTIF('Input Sheet'!D6:D159,C26)</f>
        <v>0</v>
      </c>
      <c r="D27" s="87">
        <f ca="1">COUNTIF('Input Sheet'!D6:D159,D26)</f>
        <v>2</v>
      </c>
      <c r="E27" s="243">
        <f ca="1">COUNTIF('Input Sheet'!D6:D159,E26)</f>
        <v>7</v>
      </c>
      <c r="F27" s="244"/>
      <c r="G27" s="87">
        <f ca="1">COUNTIF('Input Sheet'!D6:D159,G26)</f>
        <v>9</v>
      </c>
      <c r="H27" s="243">
        <f ca="1">COUNTIF('Input Sheet'!D6:D159,H26)</f>
        <v>10</v>
      </c>
      <c r="I27" s="244"/>
      <c r="J27" s="87">
        <f ca="1">COUNTIF('Input Sheet'!D6:D159,J26)</f>
        <v>7</v>
      </c>
      <c r="K27" s="87">
        <f ca="1">L27-(SUM(C27:J27))</f>
        <v>65</v>
      </c>
      <c r="L27" s="252">
        <f>DCOUNTA('Input Sheet'!C4:F159,"Year",'Input Sheet'!D4:D159)</f>
        <v>100</v>
      </c>
      <c r="M27" s="15"/>
      <c r="N27" s="15"/>
      <c r="O27" s="15"/>
      <c r="P27" s="17"/>
      <c r="Q27" s="17"/>
      <c r="R27" s="17"/>
      <c r="S27" s="17"/>
      <c r="T27" s="17"/>
      <c r="U27" s="17"/>
      <c r="V27" s="17"/>
    </row>
    <row r="28" spans="1:22" ht="12.75" customHeight="1" x14ac:dyDescent="0.4">
      <c r="A28" s="15"/>
      <c r="B28" s="15"/>
      <c r="C28" s="88">
        <f ca="1">IF(ISERROR(C27/L27),"",C27/L27)</f>
        <v>0</v>
      </c>
      <c r="D28" s="89">
        <f ca="1">IF(ISERROR(D27/L27),"",D27/L27)</f>
        <v>0.02</v>
      </c>
      <c r="E28" s="238">
        <f ca="1">IF(ISERROR(E27/L27),"",E27/L27)</f>
        <v>7.0000000000000007E-2</v>
      </c>
      <c r="F28" s="239"/>
      <c r="G28" s="90">
        <f ca="1">IF(ISERROR(G27/L27),"",G27/L27)</f>
        <v>0.09</v>
      </c>
      <c r="H28" s="238">
        <f ca="1">IF(ISERROR(H27/L27),"",H27/L27)</f>
        <v>0.1</v>
      </c>
      <c r="I28" s="239"/>
      <c r="J28" s="90">
        <f ca="1">IF(ISERROR(J27/L27),"",J27/L27)</f>
        <v>7.0000000000000007E-2</v>
      </c>
      <c r="K28" s="90">
        <f ca="1">IF(ISERROR(K27/L27),"",K27/L27)</f>
        <v>0.65</v>
      </c>
      <c r="L28" s="253"/>
      <c r="M28" s="15"/>
      <c r="N28" s="15"/>
      <c r="O28" s="15"/>
      <c r="P28" s="17"/>
      <c r="Q28" s="17"/>
      <c r="R28" s="17"/>
      <c r="S28" s="17"/>
      <c r="T28" s="17"/>
      <c r="U28" s="17"/>
      <c r="V28" s="17"/>
    </row>
    <row r="29" spans="1:22" ht="12.75" customHeight="1" x14ac:dyDescent="0.35">
      <c r="A29" s="15"/>
      <c r="B29" s="15"/>
      <c r="C29" s="264"/>
      <c r="D29" s="250"/>
      <c r="E29" s="250"/>
      <c r="F29" s="250"/>
      <c r="G29" s="250"/>
      <c r="H29" s="250"/>
      <c r="I29" s="250"/>
      <c r="J29" s="250"/>
      <c r="K29" s="265"/>
      <c r="L29" s="15"/>
      <c r="M29" s="15"/>
      <c r="N29" s="15"/>
      <c r="O29" s="15"/>
      <c r="P29" s="17"/>
      <c r="Q29" s="17"/>
      <c r="R29" s="17"/>
      <c r="S29" s="17"/>
      <c r="T29" s="17"/>
      <c r="U29" s="17"/>
      <c r="V29" s="17"/>
    </row>
    <row r="30" spans="1:22" ht="12.75" customHeight="1" x14ac:dyDescent="0.3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7"/>
      <c r="Q30" s="17"/>
      <c r="R30" s="17"/>
      <c r="S30" s="17"/>
      <c r="T30" s="17"/>
      <c r="U30" s="17"/>
      <c r="V30" s="17"/>
    </row>
    <row r="31" spans="1:22" ht="12.75" customHeight="1" x14ac:dyDescent="0.3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7"/>
      <c r="Q31" s="17"/>
      <c r="R31" s="17"/>
      <c r="S31" s="17"/>
      <c r="T31" s="17"/>
      <c r="U31" s="17"/>
      <c r="V31" s="17"/>
    </row>
    <row r="32" spans="1:22" ht="12.75" customHeight="1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</row>
  </sheetData>
  <mergeCells count="17">
    <mergeCell ref="C29:K29"/>
    <mergeCell ref="C2:K2"/>
    <mergeCell ref="C1:K1"/>
    <mergeCell ref="L27:L28"/>
    <mergeCell ref="E3:F4"/>
    <mergeCell ref="G3:G4"/>
    <mergeCell ref="J4:K4"/>
    <mergeCell ref="C12:J12"/>
    <mergeCell ref="C10:D10"/>
    <mergeCell ref="C16:J16"/>
    <mergeCell ref="H28:I28"/>
    <mergeCell ref="C25:J25"/>
    <mergeCell ref="H27:I27"/>
    <mergeCell ref="E27:F27"/>
    <mergeCell ref="E28:F28"/>
    <mergeCell ref="E26:F26"/>
    <mergeCell ref="H26:I26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6"/>
  <sheetViews>
    <sheetView workbookViewId="0"/>
  </sheetViews>
  <sheetFormatPr defaultColWidth="14.3984375" defaultRowHeight="15" customHeight="1" x14ac:dyDescent="0.35"/>
  <cols>
    <col min="1" max="1" width="8.265625" customWidth="1"/>
    <col min="2" max="2" width="7.1328125" customWidth="1"/>
    <col min="3" max="3" width="7.73046875" customWidth="1"/>
    <col min="4" max="4" width="8.73046875" customWidth="1"/>
    <col min="5" max="5" width="9.265625" customWidth="1"/>
    <col min="6" max="6" width="8.73046875" customWidth="1"/>
    <col min="7" max="7" width="10.86328125" hidden="1" customWidth="1"/>
    <col min="8" max="8" width="9.265625" hidden="1" customWidth="1"/>
    <col min="9" max="9" width="7.53125" hidden="1" customWidth="1"/>
    <col min="10" max="11" width="8.73046875" customWidth="1"/>
    <col min="12" max="12" width="10.3984375" hidden="1" customWidth="1"/>
    <col min="13" max="13" width="0.1328125" hidden="1" customWidth="1"/>
    <col min="14" max="14" width="8.1328125" hidden="1" customWidth="1"/>
    <col min="15" max="15" width="9.53125" customWidth="1"/>
    <col min="16" max="16" width="8.73046875" customWidth="1"/>
    <col min="17" max="17" width="10.3984375" hidden="1" customWidth="1"/>
    <col min="18" max="18" width="9.1328125" hidden="1" customWidth="1"/>
    <col min="19" max="19" width="8" hidden="1" customWidth="1"/>
    <col min="20" max="20" width="12" customWidth="1"/>
    <col min="21" max="26" width="8.73046875" customWidth="1"/>
  </cols>
  <sheetData>
    <row r="1" spans="1:21" ht="21" customHeight="1" x14ac:dyDescent="0.6">
      <c r="A1" s="286" t="s">
        <v>3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/>
    </row>
    <row r="2" spans="1:21" ht="20.25" customHeight="1" x14ac:dyDescent="0.6">
      <c r="A2" s="275"/>
      <c r="B2" s="276"/>
      <c r="C2" s="276"/>
      <c r="D2" s="277"/>
      <c r="E2" s="280" t="s">
        <v>46</v>
      </c>
      <c r="F2" s="281"/>
      <c r="G2" s="281"/>
      <c r="H2" s="281"/>
      <c r="I2" s="282"/>
      <c r="J2" s="280" t="s">
        <v>47</v>
      </c>
      <c r="K2" s="281"/>
      <c r="L2" s="281"/>
      <c r="M2" s="281"/>
      <c r="N2" s="282"/>
      <c r="O2" s="280" t="s">
        <v>48</v>
      </c>
      <c r="P2" s="281"/>
      <c r="Q2" s="281"/>
      <c r="R2" s="281"/>
      <c r="S2" s="282"/>
      <c r="T2" s="92"/>
      <c r="U2" s="93"/>
    </row>
    <row r="3" spans="1:21" ht="17.25" customHeight="1" x14ac:dyDescent="0.4">
      <c r="A3" s="278" t="s">
        <v>49</v>
      </c>
      <c r="B3" s="276"/>
      <c r="C3" s="276"/>
      <c r="D3" s="277"/>
      <c r="E3" s="283"/>
      <c r="F3" s="284"/>
      <c r="G3" s="284"/>
      <c r="H3" s="284"/>
      <c r="I3" s="285"/>
      <c r="J3" s="283"/>
      <c r="K3" s="284"/>
      <c r="L3" s="284"/>
      <c r="M3" s="284"/>
      <c r="N3" s="285"/>
      <c r="O3" s="283"/>
      <c r="P3" s="284"/>
      <c r="Q3" s="284"/>
      <c r="R3" s="284"/>
      <c r="S3" s="285"/>
      <c r="T3" s="292" t="s">
        <v>22</v>
      </c>
      <c r="U3" s="289" t="s">
        <v>53</v>
      </c>
    </row>
    <row r="4" spans="1:21" ht="13.5" customHeight="1" x14ac:dyDescent="0.4">
      <c r="A4" s="279" t="s">
        <v>56</v>
      </c>
      <c r="B4" s="102"/>
      <c r="C4" s="102"/>
      <c r="D4" s="103"/>
      <c r="E4" s="270" t="s">
        <v>57</v>
      </c>
      <c r="F4" s="266" t="s">
        <v>58</v>
      </c>
      <c r="G4" s="266" t="s">
        <v>59</v>
      </c>
      <c r="H4" s="266" t="s">
        <v>60</v>
      </c>
      <c r="I4" s="268" t="s">
        <v>61</v>
      </c>
      <c r="J4" s="270" t="s">
        <v>57</v>
      </c>
      <c r="K4" s="266" t="s">
        <v>58</v>
      </c>
      <c r="L4" s="266" t="s">
        <v>59</v>
      </c>
      <c r="M4" s="266" t="s">
        <v>60</v>
      </c>
      <c r="N4" s="268" t="s">
        <v>61</v>
      </c>
      <c r="O4" s="270" t="s">
        <v>57</v>
      </c>
      <c r="P4" s="266" t="s">
        <v>58</v>
      </c>
      <c r="Q4" s="266" t="s">
        <v>59</v>
      </c>
      <c r="R4" s="266" t="s">
        <v>60</v>
      </c>
      <c r="S4" s="287" t="s">
        <v>61</v>
      </c>
      <c r="T4" s="293"/>
      <c r="U4" s="290"/>
    </row>
    <row r="5" spans="1:21" ht="19.5" customHeight="1" x14ac:dyDescent="0.4">
      <c r="A5" s="271"/>
      <c r="B5" s="107" t="s">
        <v>62</v>
      </c>
      <c r="C5" s="107" t="s">
        <v>63</v>
      </c>
      <c r="D5" s="109" t="s">
        <v>64</v>
      </c>
      <c r="E5" s="271"/>
      <c r="F5" s="267"/>
      <c r="G5" s="267"/>
      <c r="H5" s="267"/>
      <c r="I5" s="269"/>
      <c r="J5" s="271"/>
      <c r="K5" s="267"/>
      <c r="L5" s="267"/>
      <c r="M5" s="267"/>
      <c r="N5" s="269"/>
      <c r="O5" s="271"/>
      <c r="P5" s="267"/>
      <c r="Q5" s="267"/>
      <c r="R5" s="267"/>
      <c r="S5" s="288"/>
      <c r="T5" s="294"/>
      <c r="U5" s="291"/>
    </row>
    <row r="6" spans="1:21" ht="12.75" customHeight="1" x14ac:dyDescent="0.35">
      <c r="A6" s="110">
        <f>'Input Sheet'!C6</f>
        <v>147306</v>
      </c>
      <c r="B6" s="111">
        <f>'Input Sheet'!D6</f>
        <v>2012</v>
      </c>
      <c r="C6" s="113">
        <f>'Input Sheet'!E6</f>
        <v>1500</v>
      </c>
      <c r="D6" s="115">
        <f>'Input Sheet'!F6</f>
        <v>83458</v>
      </c>
      <c r="E6" s="117">
        <f>'Input Sheet'!G6</f>
        <v>10.5</v>
      </c>
      <c r="F6" s="119">
        <f>'Input Sheet'!H6</f>
        <v>0.3</v>
      </c>
      <c r="G6" s="121">
        <f>'Input Sheet'!I6</f>
        <v>243</v>
      </c>
      <c r="H6" s="119">
        <f>'Input Sheet'!J6</f>
        <v>12</v>
      </c>
      <c r="I6" s="123">
        <f t="shared" ref="I6:I50" si="0">F6*H6</f>
        <v>3.5999999999999996</v>
      </c>
      <c r="J6" s="117">
        <f>'Input Sheet'!L6</f>
        <v>0</v>
      </c>
      <c r="K6" s="119">
        <f>'Input Sheet'!M6</f>
        <v>0</v>
      </c>
      <c r="L6" s="121">
        <f>'Input Sheet'!I6</f>
        <v>243</v>
      </c>
      <c r="M6" s="119">
        <f>'Input Sheet'!J6</f>
        <v>12</v>
      </c>
      <c r="N6" s="123">
        <f t="shared" ref="N6:N55" si="1">K6*M6</f>
        <v>0</v>
      </c>
      <c r="O6" s="117">
        <f>'Input Sheet'!Q6</f>
        <v>0</v>
      </c>
      <c r="P6" s="119">
        <f>'Input Sheet'!R6</f>
        <v>0</v>
      </c>
      <c r="Q6" s="124">
        <f>'Input Sheet'!S6</f>
        <v>0</v>
      </c>
      <c r="R6" s="126">
        <f>'Input Sheet'!T6</f>
        <v>0</v>
      </c>
      <c r="S6" s="127">
        <f t="shared" ref="S6:S55" si="2">P6*R6</f>
        <v>0</v>
      </c>
      <c r="T6" s="117">
        <f>'Input Sheet'!V6</f>
        <v>3.5999999999999996</v>
      </c>
      <c r="U6" s="129">
        <f>'Input Sheet'!W6</f>
        <v>1</v>
      </c>
    </row>
    <row r="7" spans="1:21" ht="12.75" customHeight="1" x14ac:dyDescent="0.35">
      <c r="A7" s="111">
        <f>'Input Sheet'!C7</f>
        <v>147308</v>
      </c>
      <c r="B7" s="111">
        <f>'Input Sheet'!D7</f>
        <v>2011</v>
      </c>
      <c r="C7" s="130" t="str">
        <f>'Input Sheet'!E7</f>
        <v>MAXIMA</v>
      </c>
      <c r="D7" s="116">
        <f>'Input Sheet'!F7</f>
        <v>74888</v>
      </c>
      <c r="E7" s="118">
        <f>'Input Sheet'!G7</f>
        <v>0</v>
      </c>
      <c r="F7" s="120">
        <f>'Input Sheet'!H7</f>
        <v>0</v>
      </c>
      <c r="G7" s="112">
        <f>'Input Sheet'!I7</f>
        <v>0</v>
      </c>
      <c r="H7" s="120" t="str">
        <f>'Input Sheet'!J7</f>
        <v/>
      </c>
      <c r="I7" s="122" t="e">
        <f t="shared" si="0"/>
        <v>#VALUE!</v>
      </c>
      <c r="J7" s="117">
        <f>'Input Sheet'!L7</f>
        <v>0</v>
      </c>
      <c r="K7" s="119">
        <f>'Input Sheet'!M7</f>
        <v>0</v>
      </c>
      <c r="L7" s="112">
        <f>'Input Sheet'!I7</f>
        <v>0</v>
      </c>
      <c r="M7" s="120" t="str">
        <f>'Input Sheet'!J7</f>
        <v/>
      </c>
      <c r="N7" s="122" t="e">
        <f t="shared" si="1"/>
        <v>#VALUE!</v>
      </c>
      <c r="O7" s="118">
        <f>'Input Sheet'!Q7</f>
        <v>104.95</v>
      </c>
      <c r="P7" s="120">
        <f>'Input Sheet'!R7</f>
        <v>1</v>
      </c>
      <c r="Q7" s="131">
        <f>'Input Sheet'!S7</f>
        <v>243</v>
      </c>
      <c r="R7" s="132">
        <f>'Input Sheet'!T7</f>
        <v>12</v>
      </c>
      <c r="S7" s="125">
        <f t="shared" si="2"/>
        <v>12</v>
      </c>
      <c r="T7" s="117">
        <f>'Input Sheet'!V7</f>
        <v>12</v>
      </c>
      <c r="U7" s="129">
        <f>'Input Sheet'!W7</f>
        <v>1</v>
      </c>
    </row>
    <row r="8" spans="1:21" ht="12.75" customHeight="1" x14ac:dyDescent="0.35">
      <c r="A8" s="111">
        <f>'Input Sheet'!C8</f>
        <v>147315</v>
      </c>
      <c r="B8" s="111">
        <f>'Input Sheet'!D8</f>
        <v>2009</v>
      </c>
      <c r="C8" s="130">
        <f>'Input Sheet'!E8</f>
        <v>1500</v>
      </c>
      <c r="D8" s="116">
        <f>'Input Sheet'!F8</f>
        <v>89232</v>
      </c>
      <c r="E8" s="118">
        <f>'Input Sheet'!G8</f>
        <v>10.5</v>
      </c>
      <c r="F8" s="120">
        <f>'Input Sheet'!H8</f>
        <v>0.3</v>
      </c>
      <c r="G8" s="112">
        <f>'Input Sheet'!I8</f>
        <v>399</v>
      </c>
      <c r="H8" s="120">
        <f>'Input Sheet'!J8</f>
        <v>10</v>
      </c>
      <c r="I8" s="122">
        <f t="shared" si="0"/>
        <v>3</v>
      </c>
      <c r="J8" s="117">
        <f>'Input Sheet'!L8</f>
        <v>0</v>
      </c>
      <c r="K8" s="119">
        <f>'Input Sheet'!M8</f>
        <v>0</v>
      </c>
      <c r="L8" s="112">
        <f>'Input Sheet'!I8</f>
        <v>399</v>
      </c>
      <c r="M8" s="120">
        <f>'Input Sheet'!J8</f>
        <v>10</v>
      </c>
      <c r="N8" s="122">
        <f t="shared" si="1"/>
        <v>0</v>
      </c>
      <c r="O8" s="118">
        <f>'Input Sheet'!Q8</f>
        <v>0</v>
      </c>
      <c r="P8" s="120">
        <f>'Input Sheet'!R8</f>
        <v>0</v>
      </c>
      <c r="Q8" s="131">
        <f>'Input Sheet'!S8</f>
        <v>0</v>
      </c>
      <c r="R8" s="132" t="str">
        <f>'Input Sheet'!T8</f>
        <v/>
      </c>
      <c r="S8" s="125" t="e">
        <f t="shared" si="2"/>
        <v>#VALUE!</v>
      </c>
      <c r="T8" s="117">
        <f>'Input Sheet'!V8</f>
        <v>3</v>
      </c>
      <c r="U8" s="129">
        <f>'Input Sheet'!W8</f>
        <v>1</v>
      </c>
    </row>
    <row r="9" spans="1:21" ht="12.75" customHeight="1" x14ac:dyDescent="0.35">
      <c r="A9" s="111">
        <f>'Input Sheet'!C9</f>
        <v>147316</v>
      </c>
      <c r="B9" s="111">
        <f>'Input Sheet'!D9</f>
        <v>2011</v>
      </c>
      <c r="C9" s="130">
        <f>'Input Sheet'!E9</f>
        <v>1500</v>
      </c>
      <c r="D9" s="116">
        <f>'Input Sheet'!F9</f>
        <v>106750</v>
      </c>
      <c r="E9" s="118">
        <f>'Input Sheet'!G9</f>
        <v>10.5</v>
      </c>
      <c r="F9" s="120">
        <f>'Input Sheet'!H9</f>
        <v>0.3</v>
      </c>
      <c r="G9" s="112">
        <f>'Input Sheet'!I9</f>
        <v>445</v>
      </c>
      <c r="H9" s="120">
        <f>'Input Sheet'!J9</f>
        <v>10</v>
      </c>
      <c r="I9" s="122">
        <f t="shared" si="0"/>
        <v>3</v>
      </c>
      <c r="J9" s="117">
        <f>'Input Sheet'!L9</f>
        <v>0</v>
      </c>
      <c r="K9" s="119">
        <f>'Input Sheet'!M9</f>
        <v>0</v>
      </c>
      <c r="L9" s="112">
        <f>'Input Sheet'!I9</f>
        <v>445</v>
      </c>
      <c r="M9" s="120">
        <f>'Input Sheet'!J9</f>
        <v>10</v>
      </c>
      <c r="N9" s="122">
        <f t="shared" si="1"/>
        <v>0</v>
      </c>
      <c r="O9" s="118">
        <f>'Input Sheet'!Q9</f>
        <v>0</v>
      </c>
      <c r="P9" s="120">
        <f>'Input Sheet'!R9</f>
        <v>0</v>
      </c>
      <c r="Q9" s="131">
        <f>'Input Sheet'!S9</f>
        <v>0</v>
      </c>
      <c r="R9" s="132" t="str">
        <f>'Input Sheet'!T9</f>
        <v/>
      </c>
      <c r="S9" s="125" t="e">
        <f t="shared" si="2"/>
        <v>#VALUE!</v>
      </c>
      <c r="T9" s="117">
        <f>'Input Sheet'!V9</f>
        <v>3</v>
      </c>
      <c r="U9" s="129">
        <f>'Input Sheet'!W9</f>
        <v>0</v>
      </c>
    </row>
    <row r="10" spans="1:21" ht="12.75" customHeight="1" x14ac:dyDescent="0.35">
      <c r="A10" s="111">
        <f>'Input Sheet'!C10</f>
        <v>0</v>
      </c>
      <c r="B10" s="111">
        <f>'Input Sheet'!D10</f>
        <v>0</v>
      </c>
      <c r="C10" s="130">
        <f>'Input Sheet'!E10</f>
        <v>0</v>
      </c>
      <c r="D10" s="116">
        <f>'Input Sheet'!F10</f>
        <v>0</v>
      </c>
      <c r="E10" s="118">
        <f>'Input Sheet'!G10</f>
        <v>15.95</v>
      </c>
      <c r="F10" s="120">
        <f>'Input Sheet'!H10</f>
        <v>0.5</v>
      </c>
      <c r="G10" s="112">
        <f>'Input Sheet'!I10</f>
        <v>445</v>
      </c>
      <c r="H10" s="120">
        <f>'Input Sheet'!J10</f>
        <v>10</v>
      </c>
      <c r="I10" s="122">
        <f t="shared" si="0"/>
        <v>5</v>
      </c>
      <c r="J10" s="117">
        <f>'Input Sheet'!L10</f>
        <v>0</v>
      </c>
      <c r="K10" s="119">
        <f>'Input Sheet'!M10</f>
        <v>0</v>
      </c>
      <c r="L10" s="112">
        <f>'Input Sheet'!I10</f>
        <v>445</v>
      </c>
      <c r="M10" s="120">
        <f>'Input Sheet'!J10</f>
        <v>10</v>
      </c>
      <c r="N10" s="122">
        <f t="shared" si="1"/>
        <v>0</v>
      </c>
      <c r="O10" s="118">
        <f>'Input Sheet'!Q10</f>
        <v>0</v>
      </c>
      <c r="P10" s="120">
        <f>'Input Sheet'!R10</f>
        <v>0</v>
      </c>
      <c r="Q10" s="131">
        <f>'Input Sheet'!S10</f>
        <v>0</v>
      </c>
      <c r="R10" s="132" t="str">
        <f>'Input Sheet'!T10</f>
        <v/>
      </c>
      <c r="S10" s="125" t="e">
        <f t="shared" si="2"/>
        <v>#VALUE!</v>
      </c>
      <c r="T10" s="117">
        <f>'Input Sheet'!V10</f>
        <v>5</v>
      </c>
      <c r="U10" s="129">
        <f>'Input Sheet'!W10</f>
        <v>0</v>
      </c>
    </row>
    <row r="11" spans="1:21" ht="12.75" customHeight="1" x14ac:dyDescent="0.35">
      <c r="A11" s="111">
        <f>'Input Sheet'!C11</f>
        <v>0</v>
      </c>
      <c r="B11" s="111">
        <f>'Input Sheet'!D11</f>
        <v>0</v>
      </c>
      <c r="C11" s="130">
        <f>'Input Sheet'!E11</f>
        <v>0</v>
      </c>
      <c r="D11" s="116">
        <f>'Input Sheet'!F11</f>
        <v>0</v>
      </c>
      <c r="E11" s="118">
        <f>'Input Sheet'!G11</f>
        <v>0</v>
      </c>
      <c r="F11" s="120">
        <f>'Input Sheet'!H11</f>
        <v>0</v>
      </c>
      <c r="G11" s="112">
        <f>'Input Sheet'!I11</f>
        <v>0</v>
      </c>
      <c r="H11" s="120" t="str">
        <f>'Input Sheet'!J11</f>
        <v/>
      </c>
      <c r="I11" s="122" t="e">
        <f t="shared" si="0"/>
        <v>#VALUE!</v>
      </c>
      <c r="J11" s="117">
        <f>'Input Sheet'!L11</f>
        <v>0</v>
      </c>
      <c r="K11" s="119">
        <f>'Input Sheet'!M11</f>
        <v>0</v>
      </c>
      <c r="L11" s="112">
        <f>'Input Sheet'!I11</f>
        <v>0</v>
      </c>
      <c r="M11" s="120" t="str">
        <f>'Input Sheet'!J11</f>
        <v/>
      </c>
      <c r="N11" s="122" t="e">
        <f t="shared" si="1"/>
        <v>#VALUE!</v>
      </c>
      <c r="O11" s="118">
        <f>'Input Sheet'!Q11</f>
        <v>34.950000000000003</v>
      </c>
      <c r="P11" s="120">
        <f>'Input Sheet'!R11</f>
        <v>0.6</v>
      </c>
      <c r="Q11" s="131">
        <f>'Input Sheet'!S11</f>
        <v>445</v>
      </c>
      <c r="R11" s="132">
        <f>'Input Sheet'!T11</f>
        <v>10</v>
      </c>
      <c r="S11" s="125">
        <f t="shared" si="2"/>
        <v>6</v>
      </c>
      <c r="T11" s="117">
        <f>'Input Sheet'!V11</f>
        <v>6</v>
      </c>
      <c r="U11" s="129">
        <f>'Input Sheet'!W11</f>
        <v>0</v>
      </c>
    </row>
    <row r="12" spans="1:21" ht="12.75" customHeight="1" x14ac:dyDescent="0.35">
      <c r="A12" s="111">
        <f>'Input Sheet'!C12</f>
        <v>147319</v>
      </c>
      <c r="B12" s="111">
        <f>'Input Sheet'!D12</f>
        <v>2014</v>
      </c>
      <c r="C12" s="130" t="str">
        <f>'Input Sheet'!E12</f>
        <v>CHEVY</v>
      </c>
      <c r="D12" s="116">
        <f>'Input Sheet'!F12</f>
        <v>46407</v>
      </c>
      <c r="E12" s="118">
        <f>'Input Sheet'!G12</f>
        <v>10.5</v>
      </c>
      <c r="F12" s="120">
        <f>'Input Sheet'!H12</f>
        <v>0.3</v>
      </c>
      <c r="G12" s="112">
        <f>'Input Sheet'!I12</f>
        <v>243</v>
      </c>
      <c r="H12" s="120">
        <f>'Input Sheet'!J12</f>
        <v>12</v>
      </c>
      <c r="I12" s="122">
        <f t="shared" si="0"/>
        <v>3.5999999999999996</v>
      </c>
      <c r="J12" s="117">
        <f>'Input Sheet'!L12</f>
        <v>0</v>
      </c>
      <c r="K12" s="119">
        <f>'Input Sheet'!M12</f>
        <v>0</v>
      </c>
      <c r="L12" s="112">
        <f>'Input Sheet'!I12</f>
        <v>243</v>
      </c>
      <c r="M12" s="120">
        <f>'Input Sheet'!J12</f>
        <v>12</v>
      </c>
      <c r="N12" s="122">
        <f t="shared" si="1"/>
        <v>0</v>
      </c>
      <c r="O12" s="118">
        <f>'Input Sheet'!Q12</f>
        <v>0</v>
      </c>
      <c r="P12" s="120">
        <f>'Input Sheet'!R12</f>
        <v>0</v>
      </c>
      <c r="Q12" s="131">
        <f>'Input Sheet'!S12</f>
        <v>0</v>
      </c>
      <c r="R12" s="132" t="str">
        <f>'Input Sheet'!T12</f>
        <v/>
      </c>
      <c r="S12" s="125" t="e">
        <f t="shared" si="2"/>
        <v>#VALUE!</v>
      </c>
      <c r="T12" s="117">
        <f>'Input Sheet'!V12</f>
        <v>3.5999999999999996</v>
      </c>
      <c r="U12" s="129">
        <f>'Input Sheet'!W12</f>
        <v>1</v>
      </c>
    </row>
    <row r="13" spans="1:21" ht="12.75" customHeight="1" x14ac:dyDescent="0.35">
      <c r="A13" s="111">
        <f>'Input Sheet'!C13</f>
        <v>147322</v>
      </c>
      <c r="B13" s="111">
        <f>'Input Sheet'!D13</f>
        <v>2012</v>
      </c>
      <c r="C13" s="130" t="str">
        <f>'Input Sheet'!E13</f>
        <v>MURANO</v>
      </c>
      <c r="D13" s="116">
        <f>'Input Sheet'!F13</f>
        <v>73147</v>
      </c>
      <c r="E13" s="118">
        <f>'Input Sheet'!G13</f>
        <v>10.5</v>
      </c>
      <c r="F13" s="120">
        <f>'Input Sheet'!H13</f>
        <v>0.3</v>
      </c>
      <c r="G13" s="112">
        <f>'Input Sheet'!I13</f>
        <v>399</v>
      </c>
      <c r="H13" s="120">
        <f>'Input Sheet'!J13</f>
        <v>10</v>
      </c>
      <c r="I13" s="122">
        <f t="shared" si="0"/>
        <v>3</v>
      </c>
      <c r="J13" s="117">
        <f>'Input Sheet'!L13</f>
        <v>0</v>
      </c>
      <c r="K13" s="119">
        <f>'Input Sheet'!M13</f>
        <v>0</v>
      </c>
      <c r="L13" s="112">
        <f>'Input Sheet'!I13</f>
        <v>399</v>
      </c>
      <c r="M13" s="120">
        <f>'Input Sheet'!J13</f>
        <v>10</v>
      </c>
      <c r="N13" s="122">
        <f t="shared" si="1"/>
        <v>0</v>
      </c>
      <c r="O13" s="118">
        <f>'Input Sheet'!Q13</f>
        <v>0</v>
      </c>
      <c r="P13" s="120">
        <f>'Input Sheet'!R13</f>
        <v>0</v>
      </c>
      <c r="Q13" s="131">
        <f>'Input Sheet'!S13</f>
        <v>0</v>
      </c>
      <c r="R13" s="132" t="str">
        <f>'Input Sheet'!T13</f>
        <v/>
      </c>
      <c r="S13" s="125" t="e">
        <f t="shared" si="2"/>
        <v>#VALUE!</v>
      </c>
      <c r="T13" s="117">
        <f>'Input Sheet'!V13</f>
        <v>3</v>
      </c>
      <c r="U13" s="129">
        <f>'Input Sheet'!W13</f>
        <v>1</v>
      </c>
    </row>
    <row r="14" spans="1:21" ht="12.75" customHeight="1" x14ac:dyDescent="0.35">
      <c r="A14" s="111">
        <f>'Input Sheet'!C14</f>
        <v>147324</v>
      </c>
      <c r="B14" s="111">
        <f>'Input Sheet'!D14</f>
        <v>2008</v>
      </c>
      <c r="C14" s="130" t="str">
        <f>'Input Sheet'!E14</f>
        <v xml:space="preserve">ALTIMA </v>
      </c>
      <c r="D14" s="116">
        <f>'Input Sheet'!F14</f>
        <v>121096</v>
      </c>
      <c r="E14" s="118">
        <f>'Input Sheet'!G14</f>
        <v>10.5</v>
      </c>
      <c r="F14" s="120">
        <f>'Input Sheet'!H14</f>
        <v>0.3</v>
      </c>
      <c r="G14" s="112">
        <f>'Input Sheet'!I14</f>
        <v>399</v>
      </c>
      <c r="H14" s="120">
        <f>'Input Sheet'!J14</f>
        <v>10</v>
      </c>
      <c r="I14" s="122">
        <f t="shared" si="0"/>
        <v>3</v>
      </c>
      <c r="J14" s="117">
        <f>'Input Sheet'!L14</f>
        <v>0</v>
      </c>
      <c r="K14" s="119">
        <f>'Input Sheet'!M14</f>
        <v>0</v>
      </c>
      <c r="L14" s="112">
        <f>'Input Sheet'!I14</f>
        <v>399</v>
      </c>
      <c r="M14" s="120">
        <f>'Input Sheet'!J14</f>
        <v>10</v>
      </c>
      <c r="N14" s="122">
        <f t="shared" si="1"/>
        <v>0</v>
      </c>
      <c r="O14" s="118">
        <f>'Input Sheet'!Q14</f>
        <v>0</v>
      </c>
      <c r="P14" s="120">
        <f>'Input Sheet'!R14</f>
        <v>0</v>
      </c>
      <c r="Q14" s="131">
        <f>'Input Sheet'!S14</f>
        <v>0</v>
      </c>
      <c r="R14" s="132" t="str">
        <f>'Input Sheet'!T14</f>
        <v/>
      </c>
      <c r="S14" s="125" t="e">
        <f t="shared" si="2"/>
        <v>#VALUE!</v>
      </c>
      <c r="T14" s="117">
        <f>'Input Sheet'!V14</f>
        <v>3</v>
      </c>
      <c r="U14" s="129">
        <f>'Input Sheet'!W14</f>
        <v>1</v>
      </c>
    </row>
    <row r="15" spans="1:21" ht="12.75" customHeight="1" x14ac:dyDescent="0.35">
      <c r="A15" s="111">
        <f>'Input Sheet'!C15</f>
        <v>147326</v>
      </c>
      <c r="B15" s="111">
        <f>'Input Sheet'!D15</f>
        <v>2008</v>
      </c>
      <c r="C15" s="130" t="str">
        <f>'Input Sheet'!E15</f>
        <v xml:space="preserve">ALTIMA </v>
      </c>
      <c r="D15" s="116">
        <f>'Input Sheet'!F15</f>
        <v>240190</v>
      </c>
      <c r="E15" s="118">
        <f>'Input Sheet'!G15</f>
        <v>0</v>
      </c>
      <c r="F15" s="120">
        <f>'Input Sheet'!H15</f>
        <v>0</v>
      </c>
      <c r="G15" s="112">
        <f>'Input Sheet'!I15</f>
        <v>0</v>
      </c>
      <c r="H15" s="120" t="str">
        <f>'Input Sheet'!J15</f>
        <v/>
      </c>
      <c r="I15" s="122" t="e">
        <f t="shared" si="0"/>
        <v>#VALUE!</v>
      </c>
      <c r="J15" s="117">
        <f>'Input Sheet'!L15</f>
        <v>0</v>
      </c>
      <c r="K15" s="119">
        <f>'Input Sheet'!M15</f>
        <v>0</v>
      </c>
      <c r="L15" s="112">
        <f>'Input Sheet'!I15</f>
        <v>0</v>
      </c>
      <c r="M15" s="120" t="str">
        <f>'Input Sheet'!J15</f>
        <v/>
      </c>
      <c r="N15" s="122" t="e">
        <f t="shared" si="1"/>
        <v>#VALUE!</v>
      </c>
      <c r="O15" s="118" t="str">
        <f>'Input Sheet'!Q15</f>
        <v>.52.48</v>
      </c>
      <c r="P15" s="120">
        <f>'Input Sheet'!R15</f>
        <v>0.5</v>
      </c>
      <c r="Q15" s="131">
        <f>'Input Sheet'!S15</f>
        <v>367</v>
      </c>
      <c r="R15" s="132">
        <f>'Input Sheet'!T15</f>
        <v>22.5</v>
      </c>
      <c r="S15" s="125">
        <f t="shared" si="2"/>
        <v>11.25</v>
      </c>
      <c r="T15" s="117">
        <f>'Input Sheet'!V15</f>
        <v>11.25</v>
      </c>
      <c r="U15" s="129">
        <f>'Input Sheet'!W15</f>
        <v>1</v>
      </c>
    </row>
    <row r="16" spans="1:21" ht="12.75" customHeight="1" x14ac:dyDescent="0.35">
      <c r="A16" s="111">
        <f>'Input Sheet'!C16</f>
        <v>147327</v>
      </c>
      <c r="B16" s="111">
        <f>'Input Sheet'!D16</f>
        <v>2009</v>
      </c>
      <c r="C16" s="130" t="str">
        <f>'Input Sheet'!E16</f>
        <v>TAHOE</v>
      </c>
      <c r="D16" s="116">
        <f>'Input Sheet'!F16</f>
        <v>161304</v>
      </c>
      <c r="E16" s="118">
        <f>'Input Sheet'!G16</f>
        <v>10.5</v>
      </c>
      <c r="F16" s="120">
        <f>'Input Sheet'!H16</f>
        <v>0.3</v>
      </c>
      <c r="G16" s="112">
        <f>'Input Sheet'!I16</f>
        <v>399</v>
      </c>
      <c r="H16" s="120">
        <f>'Input Sheet'!J16</f>
        <v>10</v>
      </c>
      <c r="I16" s="122">
        <f t="shared" si="0"/>
        <v>3</v>
      </c>
      <c r="J16" s="117">
        <f>'Input Sheet'!L16</f>
        <v>0</v>
      </c>
      <c r="K16" s="119">
        <f>'Input Sheet'!M16</f>
        <v>0</v>
      </c>
      <c r="L16" s="112">
        <f>'Input Sheet'!I16</f>
        <v>399</v>
      </c>
      <c r="M16" s="120">
        <f>'Input Sheet'!J16</f>
        <v>10</v>
      </c>
      <c r="N16" s="122">
        <f t="shared" si="1"/>
        <v>0</v>
      </c>
      <c r="O16" s="118">
        <f>'Input Sheet'!Q16</f>
        <v>0</v>
      </c>
      <c r="P16" s="120">
        <f>'Input Sheet'!R16</f>
        <v>0</v>
      </c>
      <c r="Q16" s="131">
        <f>'Input Sheet'!S16</f>
        <v>0</v>
      </c>
      <c r="R16" s="132" t="str">
        <f>'Input Sheet'!T16</f>
        <v/>
      </c>
      <c r="S16" s="125" t="e">
        <f t="shared" si="2"/>
        <v>#VALUE!</v>
      </c>
      <c r="T16" s="117">
        <f>'Input Sheet'!V16</f>
        <v>3</v>
      </c>
      <c r="U16" s="129">
        <f>'Input Sheet'!W16</f>
        <v>0</v>
      </c>
    </row>
    <row r="17" spans="1:21" ht="12.75" customHeight="1" x14ac:dyDescent="0.35">
      <c r="A17" s="111">
        <f>'Input Sheet'!C17</f>
        <v>0</v>
      </c>
      <c r="B17" s="111">
        <f>'Input Sheet'!D17</f>
        <v>0</v>
      </c>
      <c r="C17" s="130">
        <f>'Input Sheet'!E17</f>
        <v>0</v>
      </c>
      <c r="D17" s="116">
        <f>'Input Sheet'!F17</f>
        <v>0</v>
      </c>
      <c r="E17" s="118">
        <f>'Input Sheet'!G17</f>
        <v>0</v>
      </c>
      <c r="F17" s="120">
        <f>'Input Sheet'!H17</f>
        <v>0</v>
      </c>
      <c r="G17" s="112">
        <f>'Input Sheet'!I17</f>
        <v>0</v>
      </c>
      <c r="H17" s="120" t="str">
        <f>'Input Sheet'!J17</f>
        <v/>
      </c>
      <c r="I17" s="122" t="e">
        <f t="shared" si="0"/>
        <v>#VALUE!</v>
      </c>
      <c r="J17" s="117">
        <f>'Input Sheet'!L17</f>
        <v>34.950000000000003</v>
      </c>
      <c r="K17" s="119">
        <f>'Input Sheet'!M17</f>
        <v>1</v>
      </c>
      <c r="L17" s="112">
        <f>'Input Sheet'!I17</f>
        <v>0</v>
      </c>
      <c r="M17" s="120" t="str">
        <f>'Input Sheet'!J17</f>
        <v/>
      </c>
      <c r="N17" s="122" t="e">
        <f t="shared" si="1"/>
        <v>#VALUE!</v>
      </c>
      <c r="O17" s="118">
        <f>'Input Sheet'!Q17</f>
        <v>0</v>
      </c>
      <c r="P17" s="120">
        <f>'Input Sheet'!R17</f>
        <v>0</v>
      </c>
      <c r="Q17" s="131">
        <f>'Input Sheet'!S17</f>
        <v>0</v>
      </c>
      <c r="R17" s="132" t="str">
        <f>'Input Sheet'!T17</f>
        <v/>
      </c>
      <c r="S17" s="125" t="e">
        <f t="shared" si="2"/>
        <v>#VALUE!</v>
      </c>
      <c r="T17" s="117">
        <f>'Input Sheet'!V17</f>
        <v>26</v>
      </c>
      <c r="U17" s="129">
        <f>'Input Sheet'!W17</f>
        <v>0</v>
      </c>
    </row>
    <row r="18" spans="1:21" ht="12.75" customHeight="1" x14ac:dyDescent="0.35">
      <c r="A18" s="111">
        <f>'Input Sheet'!C18</f>
        <v>147329</v>
      </c>
      <c r="B18" s="111">
        <f>'Input Sheet'!D18</f>
        <v>2012</v>
      </c>
      <c r="C18" s="130" t="str">
        <f>'Input Sheet'!E18</f>
        <v>TERRAIN</v>
      </c>
      <c r="D18" s="116">
        <f>'Input Sheet'!F18</f>
        <v>85520</v>
      </c>
      <c r="E18" s="118">
        <f>'Input Sheet'!G18</f>
        <v>10.5</v>
      </c>
      <c r="F18" s="120">
        <f>'Input Sheet'!H18</f>
        <v>0.3</v>
      </c>
      <c r="G18" s="112">
        <f>'Input Sheet'!I18</f>
        <v>445</v>
      </c>
      <c r="H18" s="120">
        <f>'Input Sheet'!J18</f>
        <v>10</v>
      </c>
      <c r="I18" s="122">
        <f t="shared" si="0"/>
        <v>3</v>
      </c>
      <c r="J18" s="117">
        <f>'Input Sheet'!L18</f>
        <v>0</v>
      </c>
      <c r="K18" s="119">
        <f>'Input Sheet'!M18</f>
        <v>0</v>
      </c>
      <c r="L18" s="112">
        <f>'Input Sheet'!I18</f>
        <v>445</v>
      </c>
      <c r="M18" s="120">
        <f>'Input Sheet'!J18</f>
        <v>10</v>
      </c>
      <c r="N18" s="122">
        <f t="shared" si="1"/>
        <v>0</v>
      </c>
      <c r="O18" s="118">
        <f>'Input Sheet'!Q18</f>
        <v>0</v>
      </c>
      <c r="P18" s="120">
        <f>'Input Sheet'!R18</f>
        <v>0</v>
      </c>
      <c r="Q18" s="131">
        <f>'Input Sheet'!S18</f>
        <v>0</v>
      </c>
      <c r="R18" s="132" t="str">
        <f>'Input Sheet'!T18</f>
        <v/>
      </c>
      <c r="S18" s="125" t="e">
        <f t="shared" si="2"/>
        <v>#VALUE!</v>
      </c>
      <c r="T18" s="117">
        <f>'Input Sheet'!V18</f>
        <v>3</v>
      </c>
      <c r="U18" s="129">
        <f>'Input Sheet'!W18</f>
        <v>0</v>
      </c>
    </row>
    <row r="19" spans="1:21" ht="12.75" customHeight="1" x14ac:dyDescent="0.35">
      <c r="A19" s="111">
        <f>'Input Sheet'!C19</f>
        <v>0</v>
      </c>
      <c r="B19" s="111">
        <f>'Input Sheet'!D19</f>
        <v>0</v>
      </c>
      <c r="C19" s="130">
        <f>'Input Sheet'!E19</f>
        <v>0</v>
      </c>
      <c r="D19" s="116">
        <f>'Input Sheet'!F19</f>
        <v>0</v>
      </c>
      <c r="E19" s="118">
        <f>'Input Sheet'!G19</f>
        <v>15.95</v>
      </c>
      <c r="F19" s="120">
        <f>'Input Sheet'!H19</f>
        <v>0.5</v>
      </c>
      <c r="G19" s="112">
        <f>'Input Sheet'!I19</f>
        <v>445</v>
      </c>
      <c r="H19" s="120">
        <f>'Input Sheet'!J19</f>
        <v>10</v>
      </c>
      <c r="I19" s="122">
        <f t="shared" si="0"/>
        <v>5</v>
      </c>
      <c r="J19" s="117">
        <f>'Input Sheet'!L19</f>
        <v>0</v>
      </c>
      <c r="K19" s="119">
        <f>'Input Sheet'!M19</f>
        <v>0</v>
      </c>
      <c r="L19" s="112">
        <f>'Input Sheet'!I19</f>
        <v>445</v>
      </c>
      <c r="M19" s="120">
        <f>'Input Sheet'!J19</f>
        <v>10</v>
      </c>
      <c r="N19" s="122">
        <f t="shared" si="1"/>
        <v>0</v>
      </c>
      <c r="O19" s="118">
        <f>'Input Sheet'!Q19</f>
        <v>0</v>
      </c>
      <c r="P19" s="120">
        <f>'Input Sheet'!R19</f>
        <v>0</v>
      </c>
      <c r="Q19" s="131">
        <f>'Input Sheet'!S19</f>
        <v>0</v>
      </c>
      <c r="R19" s="132" t="str">
        <f>'Input Sheet'!T19</f>
        <v/>
      </c>
      <c r="S19" s="125" t="e">
        <f t="shared" si="2"/>
        <v>#VALUE!</v>
      </c>
      <c r="T19" s="117">
        <f>'Input Sheet'!V19</f>
        <v>5</v>
      </c>
      <c r="U19" s="129">
        <f>'Input Sheet'!W19</f>
        <v>0</v>
      </c>
    </row>
    <row r="20" spans="1:21" ht="12.75" customHeight="1" x14ac:dyDescent="0.35">
      <c r="A20" s="111">
        <f>'Input Sheet'!C20</f>
        <v>147331</v>
      </c>
      <c r="B20" s="111">
        <f>'Input Sheet'!D20</f>
        <v>2010</v>
      </c>
      <c r="C20" s="130" t="str">
        <f>'Input Sheet'!E20</f>
        <v>LACROS</v>
      </c>
      <c r="D20" s="116">
        <f>'Input Sheet'!F20</f>
        <v>39289</v>
      </c>
      <c r="E20" s="118">
        <f>'Input Sheet'!G20</f>
        <v>10.5</v>
      </c>
      <c r="F20" s="120">
        <f>'Input Sheet'!H20</f>
        <v>0.3</v>
      </c>
      <c r="G20" s="112">
        <f>'Input Sheet'!I20</f>
        <v>399</v>
      </c>
      <c r="H20" s="120">
        <f>'Input Sheet'!J20</f>
        <v>10</v>
      </c>
      <c r="I20" s="122">
        <f t="shared" si="0"/>
        <v>3</v>
      </c>
      <c r="J20" s="117">
        <f>'Input Sheet'!L20</f>
        <v>0</v>
      </c>
      <c r="K20" s="119">
        <f>'Input Sheet'!M20</f>
        <v>0</v>
      </c>
      <c r="L20" s="112">
        <f>'Input Sheet'!I20</f>
        <v>399</v>
      </c>
      <c r="M20" s="120">
        <f>'Input Sheet'!J20</f>
        <v>10</v>
      </c>
      <c r="N20" s="122">
        <f t="shared" si="1"/>
        <v>0</v>
      </c>
      <c r="O20" s="118">
        <f>'Input Sheet'!Q20</f>
        <v>0</v>
      </c>
      <c r="P20" s="120">
        <f>'Input Sheet'!R20</f>
        <v>0</v>
      </c>
      <c r="Q20" s="131">
        <f>'Input Sheet'!S20</f>
        <v>0</v>
      </c>
      <c r="R20" s="132" t="str">
        <f>'Input Sheet'!T20</f>
        <v/>
      </c>
      <c r="S20" s="125" t="e">
        <f t="shared" si="2"/>
        <v>#VALUE!</v>
      </c>
      <c r="T20" s="117">
        <f>'Input Sheet'!V20</f>
        <v>3</v>
      </c>
      <c r="U20" s="129">
        <f>'Input Sheet'!W20</f>
        <v>1</v>
      </c>
    </row>
    <row r="21" spans="1:21" ht="12.75" customHeight="1" x14ac:dyDescent="0.35">
      <c r="A21" s="111">
        <f>'Input Sheet'!C21</f>
        <v>147332</v>
      </c>
      <c r="B21" s="111">
        <f>'Input Sheet'!D21</f>
        <v>2013</v>
      </c>
      <c r="C21" s="130" t="str">
        <f>'Input Sheet'!E21</f>
        <v>SUBURB</v>
      </c>
      <c r="D21" s="116">
        <f>'Input Sheet'!F21</f>
        <v>97702</v>
      </c>
      <c r="E21" s="118">
        <f>'Input Sheet'!G21</f>
        <v>0</v>
      </c>
      <c r="F21" s="120">
        <f>'Input Sheet'!H21</f>
        <v>0</v>
      </c>
      <c r="G21" s="112">
        <f>'Input Sheet'!I21</f>
        <v>0</v>
      </c>
      <c r="H21" s="120" t="str">
        <f>'Input Sheet'!J21</f>
        <v/>
      </c>
      <c r="I21" s="122" t="e">
        <f t="shared" si="0"/>
        <v>#VALUE!</v>
      </c>
      <c r="J21" s="117">
        <f>'Input Sheet'!L21</f>
        <v>45</v>
      </c>
      <c r="K21" s="119">
        <f>'Input Sheet'!M21</f>
        <v>1.3</v>
      </c>
      <c r="L21" s="112">
        <f>'Input Sheet'!I21</f>
        <v>0</v>
      </c>
      <c r="M21" s="120" t="str">
        <f>'Input Sheet'!J21</f>
        <v/>
      </c>
      <c r="N21" s="122" t="e">
        <f t="shared" si="1"/>
        <v>#VALUE!</v>
      </c>
      <c r="O21" s="118">
        <f>'Input Sheet'!Q21</f>
        <v>0</v>
      </c>
      <c r="P21" s="120">
        <f>'Input Sheet'!R21</f>
        <v>0</v>
      </c>
      <c r="Q21" s="131">
        <f>'Input Sheet'!S21</f>
        <v>0</v>
      </c>
      <c r="R21" s="132" t="str">
        <f>'Input Sheet'!T21</f>
        <v/>
      </c>
      <c r="S21" s="125" t="e">
        <f t="shared" si="2"/>
        <v>#VALUE!</v>
      </c>
      <c r="T21" s="117">
        <f>'Input Sheet'!V21</f>
        <v>13</v>
      </c>
      <c r="U21" s="129">
        <f>'Input Sheet'!W21</f>
        <v>1</v>
      </c>
    </row>
    <row r="22" spans="1:21" ht="12.75" customHeight="1" x14ac:dyDescent="0.35">
      <c r="A22" s="111">
        <f>'Input Sheet'!C22</f>
        <v>147333</v>
      </c>
      <c r="B22" s="111">
        <f>'Input Sheet'!D22</f>
        <v>2009</v>
      </c>
      <c r="C22" s="130">
        <f>'Input Sheet'!E22</f>
        <v>1500</v>
      </c>
      <c r="D22" s="116">
        <f>'Input Sheet'!F22</f>
        <v>156217</v>
      </c>
      <c r="E22" s="118">
        <f>'Input Sheet'!G22</f>
        <v>34.950000000000003</v>
      </c>
      <c r="F22" s="120">
        <f>'Input Sheet'!H22</f>
        <v>1</v>
      </c>
      <c r="G22" s="112">
        <f>'Input Sheet'!I22</f>
        <v>487</v>
      </c>
      <c r="H22" s="120">
        <f>'Input Sheet'!J22</f>
        <v>20</v>
      </c>
      <c r="I22" s="122">
        <f t="shared" si="0"/>
        <v>20</v>
      </c>
      <c r="J22" s="117">
        <f>'Input Sheet'!L22</f>
        <v>0</v>
      </c>
      <c r="K22" s="119">
        <f>'Input Sheet'!M22</f>
        <v>0</v>
      </c>
      <c r="L22" s="112">
        <f>'Input Sheet'!I22</f>
        <v>487</v>
      </c>
      <c r="M22" s="120">
        <f>'Input Sheet'!J22</f>
        <v>20</v>
      </c>
      <c r="N22" s="122">
        <f t="shared" si="1"/>
        <v>0</v>
      </c>
      <c r="O22" s="118">
        <f>'Input Sheet'!Q22</f>
        <v>0</v>
      </c>
      <c r="P22" s="120">
        <f>'Input Sheet'!R22</f>
        <v>0</v>
      </c>
      <c r="Q22" s="131">
        <f>'Input Sheet'!S22</f>
        <v>0</v>
      </c>
      <c r="R22" s="132" t="str">
        <f>'Input Sheet'!T22</f>
        <v/>
      </c>
      <c r="S22" s="125" t="e">
        <f t="shared" si="2"/>
        <v>#VALUE!</v>
      </c>
      <c r="T22" s="117">
        <f>'Input Sheet'!V22</f>
        <v>20</v>
      </c>
      <c r="U22" s="129">
        <f>'Input Sheet'!W22</f>
        <v>1</v>
      </c>
    </row>
    <row r="23" spans="1:21" ht="12.75" customHeight="1" x14ac:dyDescent="0.35">
      <c r="A23" s="111">
        <f>'Input Sheet'!C23</f>
        <v>147337</v>
      </c>
      <c r="B23" s="111">
        <f>'Input Sheet'!D23</f>
        <v>2016</v>
      </c>
      <c r="C23" s="130">
        <f>'Input Sheet'!E23</f>
        <v>1500</v>
      </c>
      <c r="D23" s="116">
        <f>'Input Sheet'!F23</f>
        <v>14000</v>
      </c>
      <c r="E23" s="118">
        <f>'Input Sheet'!G23</f>
        <v>10.5</v>
      </c>
      <c r="F23" s="120">
        <f>'Input Sheet'!H23</f>
        <v>0.3</v>
      </c>
      <c r="G23" s="112">
        <f>'Input Sheet'!I23</f>
        <v>399</v>
      </c>
      <c r="H23" s="120">
        <f>'Input Sheet'!J23</f>
        <v>10</v>
      </c>
      <c r="I23" s="122">
        <f t="shared" si="0"/>
        <v>3</v>
      </c>
      <c r="J23" s="117">
        <f>'Input Sheet'!L23</f>
        <v>0</v>
      </c>
      <c r="K23" s="119">
        <f>'Input Sheet'!M23</f>
        <v>0</v>
      </c>
      <c r="L23" s="112">
        <f>'Input Sheet'!I23</f>
        <v>399</v>
      </c>
      <c r="M23" s="120">
        <f>'Input Sheet'!J23</f>
        <v>10</v>
      </c>
      <c r="N23" s="122">
        <f t="shared" si="1"/>
        <v>0</v>
      </c>
      <c r="O23" s="118">
        <f>'Input Sheet'!Q23</f>
        <v>0</v>
      </c>
      <c r="P23" s="120">
        <f>'Input Sheet'!R23</f>
        <v>0</v>
      </c>
      <c r="Q23" s="131">
        <f>'Input Sheet'!S23</f>
        <v>0</v>
      </c>
      <c r="R23" s="132" t="str">
        <f>'Input Sheet'!T23</f>
        <v/>
      </c>
      <c r="S23" s="125" t="e">
        <f t="shared" si="2"/>
        <v>#VALUE!</v>
      </c>
      <c r="T23" s="117">
        <f>'Input Sheet'!V23</f>
        <v>3</v>
      </c>
      <c r="U23" s="129">
        <f>'Input Sheet'!W23</f>
        <v>1</v>
      </c>
    </row>
    <row r="24" spans="1:21" ht="12.75" customHeight="1" x14ac:dyDescent="0.35">
      <c r="A24" s="111">
        <f>'Input Sheet'!C24</f>
        <v>147341</v>
      </c>
      <c r="B24" s="111">
        <f>'Input Sheet'!D24</f>
        <v>2004</v>
      </c>
      <c r="C24" s="130" t="str">
        <f>'Input Sheet'!E24</f>
        <v>IMPALA</v>
      </c>
      <c r="D24" s="116">
        <f>'Input Sheet'!F24</f>
        <v>136136</v>
      </c>
      <c r="E24" s="118">
        <f>'Input Sheet'!G24</f>
        <v>10.5</v>
      </c>
      <c r="F24" s="120">
        <f>'Input Sheet'!H24</f>
        <v>0.3</v>
      </c>
      <c r="G24" s="112">
        <f>'Input Sheet'!I24</f>
        <v>388</v>
      </c>
      <c r="H24" s="120">
        <f>'Input Sheet'!J24</f>
        <v>10</v>
      </c>
      <c r="I24" s="122">
        <f t="shared" si="0"/>
        <v>3</v>
      </c>
      <c r="J24" s="117">
        <f>'Input Sheet'!L24</f>
        <v>0</v>
      </c>
      <c r="K24" s="119">
        <f>'Input Sheet'!M24</f>
        <v>0</v>
      </c>
      <c r="L24" s="112">
        <f>'Input Sheet'!I24</f>
        <v>388</v>
      </c>
      <c r="M24" s="120">
        <f>'Input Sheet'!J24</f>
        <v>10</v>
      </c>
      <c r="N24" s="122">
        <f t="shared" si="1"/>
        <v>0</v>
      </c>
      <c r="O24" s="118">
        <f>'Input Sheet'!Q24</f>
        <v>0</v>
      </c>
      <c r="P24" s="120">
        <f>'Input Sheet'!R24</f>
        <v>0</v>
      </c>
      <c r="Q24" s="131">
        <f>'Input Sheet'!S24</f>
        <v>0</v>
      </c>
      <c r="R24" s="132" t="str">
        <f>'Input Sheet'!T24</f>
        <v/>
      </c>
      <c r="S24" s="125" t="e">
        <f t="shared" si="2"/>
        <v>#VALUE!</v>
      </c>
      <c r="T24" s="117">
        <f>'Input Sheet'!V24</f>
        <v>3</v>
      </c>
      <c r="U24" s="129">
        <f>'Input Sheet'!W24</f>
        <v>1</v>
      </c>
    </row>
    <row r="25" spans="1:21" ht="12.75" customHeight="1" x14ac:dyDescent="0.35">
      <c r="A25" s="111">
        <f>'Input Sheet'!C25</f>
        <v>147344</v>
      </c>
      <c r="B25" s="111">
        <f>'Input Sheet'!D25</f>
        <v>2011</v>
      </c>
      <c r="C25" s="130">
        <f>'Input Sheet'!E25</f>
        <v>200</v>
      </c>
      <c r="D25" s="116">
        <f>'Input Sheet'!F25</f>
        <v>121635</v>
      </c>
      <c r="E25" s="118">
        <f>'Input Sheet'!G25</f>
        <v>0</v>
      </c>
      <c r="F25" s="120">
        <f>'Input Sheet'!H25</f>
        <v>0</v>
      </c>
      <c r="G25" s="112">
        <f>'Input Sheet'!I25</f>
        <v>0</v>
      </c>
      <c r="H25" s="120" t="str">
        <f>'Input Sheet'!J25</f>
        <v/>
      </c>
      <c r="I25" s="122" t="e">
        <f t="shared" si="0"/>
        <v>#VALUE!</v>
      </c>
      <c r="J25" s="117">
        <f>'Input Sheet'!L25</f>
        <v>9.99</v>
      </c>
      <c r="K25" s="119">
        <f>'Input Sheet'!M25</f>
        <v>0.3</v>
      </c>
      <c r="L25" s="112">
        <f>'Input Sheet'!I25</f>
        <v>0</v>
      </c>
      <c r="M25" s="120" t="str">
        <f>'Input Sheet'!J25</f>
        <v/>
      </c>
      <c r="N25" s="122" t="e">
        <f t="shared" si="1"/>
        <v>#VALUE!</v>
      </c>
      <c r="O25" s="118">
        <f>'Input Sheet'!Q25</f>
        <v>0</v>
      </c>
      <c r="P25" s="120">
        <f>'Input Sheet'!R25</f>
        <v>0</v>
      </c>
      <c r="Q25" s="131">
        <f>'Input Sheet'!S25</f>
        <v>0</v>
      </c>
      <c r="R25" s="132" t="str">
        <f>'Input Sheet'!T25</f>
        <v/>
      </c>
      <c r="S25" s="125" t="e">
        <f t="shared" si="2"/>
        <v>#VALUE!</v>
      </c>
      <c r="T25" s="117">
        <f>'Input Sheet'!V25</f>
        <v>3.5999999999999996</v>
      </c>
      <c r="U25" s="129">
        <f>'Input Sheet'!W25</f>
        <v>0</v>
      </c>
    </row>
    <row r="26" spans="1:21" ht="12.75" customHeight="1" x14ac:dyDescent="0.35">
      <c r="A26" s="111">
        <f>'Input Sheet'!C26</f>
        <v>0</v>
      </c>
      <c r="B26" s="111">
        <f>'Input Sheet'!D26</f>
        <v>0</v>
      </c>
      <c r="C26" s="130">
        <f>'Input Sheet'!E26</f>
        <v>0</v>
      </c>
      <c r="D26" s="116">
        <f>'Input Sheet'!F26</f>
        <v>0</v>
      </c>
      <c r="E26" s="118">
        <f>'Input Sheet'!G26</f>
        <v>59.95</v>
      </c>
      <c r="F26" s="120">
        <f>'Input Sheet'!H26</f>
        <v>1.4</v>
      </c>
      <c r="G26" s="112">
        <f>'Input Sheet'!I26</f>
        <v>243</v>
      </c>
      <c r="H26" s="120">
        <f>'Input Sheet'!J26</f>
        <v>12</v>
      </c>
      <c r="I26" s="122">
        <f t="shared" si="0"/>
        <v>16.799999999999997</v>
      </c>
      <c r="J26" s="117">
        <f>'Input Sheet'!L26</f>
        <v>0</v>
      </c>
      <c r="K26" s="119">
        <f>'Input Sheet'!M26</f>
        <v>0</v>
      </c>
      <c r="L26" s="112">
        <f>'Input Sheet'!I26</f>
        <v>243</v>
      </c>
      <c r="M26" s="120">
        <f>'Input Sheet'!J26</f>
        <v>12</v>
      </c>
      <c r="N26" s="122">
        <f t="shared" si="1"/>
        <v>0</v>
      </c>
      <c r="O26" s="118">
        <f>'Input Sheet'!Q26</f>
        <v>0</v>
      </c>
      <c r="P26" s="120">
        <f>'Input Sheet'!R26</f>
        <v>0</v>
      </c>
      <c r="Q26" s="131">
        <f>'Input Sheet'!S26</f>
        <v>0</v>
      </c>
      <c r="R26" s="132" t="str">
        <f>'Input Sheet'!T26</f>
        <v/>
      </c>
      <c r="S26" s="125" t="e">
        <f t="shared" si="2"/>
        <v>#VALUE!</v>
      </c>
      <c r="T26" s="117">
        <f>'Input Sheet'!V26</f>
        <v>16.799999999999997</v>
      </c>
      <c r="U26" s="129">
        <f>'Input Sheet'!W26</f>
        <v>0</v>
      </c>
    </row>
    <row r="27" spans="1:21" ht="12.75" customHeight="1" x14ac:dyDescent="0.35">
      <c r="A27" s="111">
        <f>'Input Sheet'!C27</f>
        <v>147347</v>
      </c>
      <c r="B27" s="111">
        <f>'Input Sheet'!D27</f>
        <v>2011</v>
      </c>
      <c r="C27" s="130" t="str">
        <f>'Input Sheet'!E27</f>
        <v>DTS</v>
      </c>
      <c r="D27" s="116">
        <f>'Input Sheet'!F27</f>
        <v>80512</v>
      </c>
      <c r="E27" s="118">
        <f>'Input Sheet'!G27</f>
        <v>0</v>
      </c>
      <c r="F27" s="120">
        <f>'Input Sheet'!H27</f>
        <v>0</v>
      </c>
      <c r="G27" s="112">
        <f>'Input Sheet'!I27</f>
        <v>0</v>
      </c>
      <c r="H27" s="120" t="str">
        <f>'Input Sheet'!J27</f>
        <v/>
      </c>
      <c r="I27" s="122" t="e">
        <f t="shared" si="0"/>
        <v>#VALUE!</v>
      </c>
      <c r="J27" s="117">
        <f>'Input Sheet'!L27</f>
        <v>0</v>
      </c>
      <c r="K27" s="119">
        <f>'Input Sheet'!M27</f>
        <v>0</v>
      </c>
      <c r="L27" s="112">
        <f>'Input Sheet'!I27</f>
        <v>0</v>
      </c>
      <c r="M27" s="120" t="str">
        <f>'Input Sheet'!J27</f>
        <v/>
      </c>
      <c r="N27" s="122" t="e">
        <f t="shared" si="1"/>
        <v>#VALUE!</v>
      </c>
      <c r="O27" s="118">
        <f>'Input Sheet'!Q27</f>
        <v>157.43</v>
      </c>
      <c r="P27" s="120">
        <f>'Input Sheet'!R27</f>
        <v>1.5</v>
      </c>
      <c r="Q27" s="131">
        <f>'Input Sheet'!S27</f>
        <v>21</v>
      </c>
      <c r="R27" s="132">
        <f>'Input Sheet'!T27</f>
        <v>26</v>
      </c>
      <c r="S27" s="125">
        <f t="shared" si="2"/>
        <v>39</v>
      </c>
      <c r="T27" s="117">
        <f>'Input Sheet'!V27</f>
        <v>39</v>
      </c>
      <c r="U27" s="129">
        <f>'Input Sheet'!W27</f>
        <v>1</v>
      </c>
    </row>
    <row r="28" spans="1:21" ht="12.75" customHeight="1" x14ac:dyDescent="0.35">
      <c r="A28" s="111">
        <f>'Input Sheet'!C28</f>
        <v>147348</v>
      </c>
      <c r="B28" s="111">
        <f>'Input Sheet'!D28</f>
        <v>2012</v>
      </c>
      <c r="C28" s="130">
        <f>'Input Sheet'!E28</f>
        <v>1500</v>
      </c>
      <c r="D28" s="116">
        <f>'Input Sheet'!F28</f>
        <v>191980</v>
      </c>
      <c r="E28" s="118">
        <f>'Input Sheet'!G28</f>
        <v>0</v>
      </c>
      <c r="F28" s="120">
        <f>'Input Sheet'!H28</f>
        <v>0</v>
      </c>
      <c r="G28" s="112">
        <f>'Input Sheet'!I28</f>
        <v>0</v>
      </c>
      <c r="H28" s="120" t="str">
        <f>'Input Sheet'!J28</f>
        <v/>
      </c>
      <c r="I28" s="122" t="e">
        <f t="shared" si="0"/>
        <v>#VALUE!</v>
      </c>
      <c r="J28" s="117">
        <f>'Input Sheet'!L28</f>
        <v>89</v>
      </c>
      <c r="K28" s="119">
        <f>'Input Sheet'!M28</f>
        <v>1</v>
      </c>
      <c r="L28" s="112">
        <f>'Input Sheet'!I28</f>
        <v>0</v>
      </c>
      <c r="M28" s="120" t="str">
        <f>'Input Sheet'!J28</f>
        <v/>
      </c>
      <c r="N28" s="122" t="e">
        <f t="shared" si="1"/>
        <v>#VALUE!</v>
      </c>
      <c r="O28" s="118">
        <f>'Input Sheet'!Q28</f>
        <v>0</v>
      </c>
      <c r="P28" s="120">
        <f>'Input Sheet'!R28</f>
        <v>0</v>
      </c>
      <c r="Q28" s="131">
        <f>'Input Sheet'!S28</f>
        <v>0</v>
      </c>
      <c r="R28" s="132" t="str">
        <f>'Input Sheet'!T28</f>
        <v/>
      </c>
      <c r="S28" s="125" t="e">
        <f t="shared" si="2"/>
        <v>#VALUE!</v>
      </c>
      <c r="T28" s="117">
        <f>'Input Sheet'!V28</f>
        <v>25</v>
      </c>
      <c r="U28" s="129">
        <f>'Input Sheet'!W28</f>
        <v>1</v>
      </c>
    </row>
    <row r="29" spans="1:21" ht="12.75" customHeight="1" x14ac:dyDescent="0.35">
      <c r="A29" s="111">
        <f>'Input Sheet'!C29</f>
        <v>147349</v>
      </c>
      <c r="B29" s="111">
        <f>'Input Sheet'!D29</f>
        <v>2007</v>
      </c>
      <c r="C29" s="130" t="str">
        <f>'Input Sheet'!E29</f>
        <v>FORD 5</v>
      </c>
      <c r="D29" s="116">
        <f>'Input Sheet'!F29</f>
        <v>105328</v>
      </c>
      <c r="E29" s="118">
        <f>'Input Sheet'!G29</f>
        <v>0</v>
      </c>
      <c r="F29" s="120">
        <f>'Input Sheet'!H29</f>
        <v>0</v>
      </c>
      <c r="G29" s="112">
        <f>'Input Sheet'!I29</f>
        <v>0</v>
      </c>
      <c r="H29" s="120" t="str">
        <f>'Input Sheet'!J29</f>
        <v/>
      </c>
      <c r="I29" s="122" t="e">
        <f t="shared" si="0"/>
        <v>#VALUE!</v>
      </c>
      <c r="J29" s="117">
        <f>'Input Sheet'!L29</f>
        <v>0</v>
      </c>
      <c r="K29" s="119">
        <f>'Input Sheet'!M29</f>
        <v>0</v>
      </c>
      <c r="L29" s="112">
        <f>'Input Sheet'!I29</f>
        <v>0</v>
      </c>
      <c r="M29" s="120" t="str">
        <f>'Input Sheet'!J29</f>
        <v/>
      </c>
      <c r="N29" s="122" t="e">
        <f t="shared" si="1"/>
        <v>#VALUE!</v>
      </c>
      <c r="O29" s="118">
        <f>'Input Sheet'!Q29</f>
        <v>137.62</v>
      </c>
      <c r="P29" s="120">
        <f>'Input Sheet'!R29</f>
        <v>1.4</v>
      </c>
      <c r="Q29" s="131">
        <f>'Input Sheet'!S29</f>
        <v>388</v>
      </c>
      <c r="R29" s="132">
        <f>'Input Sheet'!T29</f>
        <v>10</v>
      </c>
      <c r="S29" s="125">
        <f t="shared" si="2"/>
        <v>14</v>
      </c>
      <c r="T29" s="117">
        <f>'Input Sheet'!V29</f>
        <v>14</v>
      </c>
      <c r="U29" s="129">
        <f>'Input Sheet'!W29</f>
        <v>0</v>
      </c>
    </row>
    <row r="30" spans="1:21" ht="12.75" customHeight="1" x14ac:dyDescent="0.35">
      <c r="A30" s="111">
        <f>'Input Sheet'!C30</f>
        <v>0</v>
      </c>
      <c r="B30" s="111">
        <f>'Input Sheet'!D30</f>
        <v>0</v>
      </c>
      <c r="C30" s="130">
        <f>'Input Sheet'!E30</f>
        <v>0</v>
      </c>
      <c r="D30" s="116">
        <f>'Input Sheet'!F30</f>
        <v>0</v>
      </c>
      <c r="E30" s="118">
        <f>'Input Sheet'!G30</f>
        <v>0</v>
      </c>
      <c r="F30" s="120">
        <f>'Input Sheet'!H30</f>
        <v>0</v>
      </c>
      <c r="G30" s="112">
        <f>'Input Sheet'!I30</f>
        <v>0</v>
      </c>
      <c r="H30" s="120" t="str">
        <f>'Input Sheet'!J30</f>
        <v/>
      </c>
      <c r="I30" s="122" t="e">
        <f t="shared" si="0"/>
        <v>#VALUE!</v>
      </c>
      <c r="J30" s="117">
        <f>'Input Sheet'!L30</f>
        <v>0</v>
      </c>
      <c r="K30" s="119">
        <f>'Input Sheet'!M30</f>
        <v>0</v>
      </c>
      <c r="L30" s="112">
        <f>'Input Sheet'!I30</f>
        <v>0</v>
      </c>
      <c r="M30" s="120" t="str">
        <f>'Input Sheet'!J30</f>
        <v/>
      </c>
      <c r="N30" s="122" t="e">
        <f t="shared" si="1"/>
        <v>#VALUE!</v>
      </c>
      <c r="O30" s="118">
        <f>'Input Sheet'!Q30</f>
        <v>20.99</v>
      </c>
      <c r="P30" s="120">
        <f>'Input Sheet'!R30</f>
        <v>0.3</v>
      </c>
      <c r="Q30" s="131">
        <f>'Input Sheet'!S30</f>
        <v>388</v>
      </c>
      <c r="R30" s="132">
        <f>'Input Sheet'!T30</f>
        <v>10</v>
      </c>
      <c r="S30" s="125">
        <f t="shared" si="2"/>
        <v>3</v>
      </c>
      <c r="T30" s="117">
        <f>'Input Sheet'!V30</f>
        <v>3</v>
      </c>
      <c r="U30" s="129">
        <f>'Input Sheet'!W30</f>
        <v>0</v>
      </c>
    </row>
    <row r="31" spans="1:21" ht="12.75" customHeight="1" x14ac:dyDescent="0.35">
      <c r="A31" s="111">
        <f>'Input Sheet'!C31</f>
        <v>147352</v>
      </c>
      <c r="B31" s="111">
        <f>'Input Sheet'!D31</f>
        <v>2013</v>
      </c>
      <c r="C31" s="130" t="str">
        <f>'Input Sheet'!E31</f>
        <v>CRUZE</v>
      </c>
      <c r="D31" s="116">
        <f>'Input Sheet'!F31</f>
        <v>119914</v>
      </c>
      <c r="E31" s="118">
        <f>'Input Sheet'!G31</f>
        <v>0</v>
      </c>
      <c r="F31" s="120">
        <f>'Input Sheet'!H31</f>
        <v>0</v>
      </c>
      <c r="G31" s="112">
        <f>'Input Sheet'!I31</f>
        <v>0</v>
      </c>
      <c r="H31" s="120" t="str">
        <f>'Input Sheet'!J31</f>
        <v/>
      </c>
      <c r="I31" s="122" t="e">
        <f t="shared" si="0"/>
        <v>#VALUE!</v>
      </c>
      <c r="J31" s="117">
        <f>'Input Sheet'!L31</f>
        <v>0</v>
      </c>
      <c r="K31" s="119">
        <f>'Input Sheet'!M31</f>
        <v>0</v>
      </c>
      <c r="L31" s="112">
        <f>'Input Sheet'!I31</f>
        <v>0</v>
      </c>
      <c r="M31" s="120" t="str">
        <f>'Input Sheet'!J31</f>
        <v/>
      </c>
      <c r="N31" s="122" t="e">
        <f t="shared" si="1"/>
        <v>#VALUE!</v>
      </c>
      <c r="O31" s="118">
        <f>'Input Sheet'!Q31</f>
        <v>104.95</v>
      </c>
      <c r="P31" s="120">
        <f>'Input Sheet'!R31</f>
        <v>1</v>
      </c>
      <c r="Q31" s="131">
        <f>'Input Sheet'!S31</f>
        <v>367</v>
      </c>
      <c r="R31" s="132">
        <f>'Input Sheet'!T31</f>
        <v>22.5</v>
      </c>
      <c r="S31" s="125">
        <f t="shared" si="2"/>
        <v>22.5</v>
      </c>
      <c r="T31" s="117">
        <f>'Input Sheet'!V31</f>
        <v>22.5</v>
      </c>
      <c r="U31" s="129">
        <f>'Input Sheet'!W31</f>
        <v>1</v>
      </c>
    </row>
    <row r="32" spans="1:21" ht="12.75" customHeight="1" x14ac:dyDescent="0.35">
      <c r="A32" s="111">
        <f>'Input Sheet'!C32</f>
        <v>147353</v>
      </c>
      <c r="B32" s="111">
        <f>'Input Sheet'!D32</f>
        <v>2012</v>
      </c>
      <c r="C32" s="130" t="str">
        <f>'Input Sheet'!E32</f>
        <v>LACROS</v>
      </c>
      <c r="D32" s="116">
        <f>'Input Sheet'!F32</f>
        <v>32616</v>
      </c>
      <c r="E32" s="118">
        <f>'Input Sheet'!G32</f>
        <v>10.5</v>
      </c>
      <c r="F32" s="120">
        <f>'Input Sheet'!H32</f>
        <v>0.3</v>
      </c>
      <c r="G32" s="112">
        <f>'Input Sheet'!I32</f>
        <v>399</v>
      </c>
      <c r="H32" s="120">
        <f>'Input Sheet'!J32</f>
        <v>10</v>
      </c>
      <c r="I32" s="122">
        <f t="shared" si="0"/>
        <v>3</v>
      </c>
      <c r="J32" s="117">
        <f>'Input Sheet'!L32</f>
        <v>0</v>
      </c>
      <c r="K32" s="119">
        <f>'Input Sheet'!M32</f>
        <v>0</v>
      </c>
      <c r="L32" s="112">
        <f>'Input Sheet'!I32</f>
        <v>399</v>
      </c>
      <c r="M32" s="120">
        <f>'Input Sheet'!J32</f>
        <v>10</v>
      </c>
      <c r="N32" s="122">
        <f t="shared" si="1"/>
        <v>0</v>
      </c>
      <c r="O32" s="118">
        <f>'Input Sheet'!Q32</f>
        <v>0</v>
      </c>
      <c r="P32" s="120">
        <f>'Input Sheet'!R32</f>
        <v>0</v>
      </c>
      <c r="Q32" s="131">
        <f>'Input Sheet'!S32</f>
        <v>0</v>
      </c>
      <c r="R32" s="132" t="str">
        <f>'Input Sheet'!T32</f>
        <v/>
      </c>
      <c r="S32" s="125" t="e">
        <f t="shared" si="2"/>
        <v>#VALUE!</v>
      </c>
      <c r="T32" s="117">
        <f>'Input Sheet'!V32</f>
        <v>3</v>
      </c>
      <c r="U32" s="129">
        <f>'Input Sheet'!W32</f>
        <v>1</v>
      </c>
    </row>
    <row r="33" spans="1:21" ht="12.75" customHeight="1" x14ac:dyDescent="0.35">
      <c r="A33" s="111">
        <f>'Input Sheet'!C33</f>
        <v>147355</v>
      </c>
      <c r="B33" s="111">
        <f>'Input Sheet'!D33</f>
        <v>2012</v>
      </c>
      <c r="C33" s="130">
        <f>'Input Sheet'!E33</f>
        <v>1500</v>
      </c>
      <c r="D33" s="116">
        <f>'Input Sheet'!F33</f>
        <v>121722</v>
      </c>
      <c r="E33" s="118">
        <f>'Input Sheet'!G33</f>
        <v>10.5</v>
      </c>
      <c r="F33" s="120">
        <f>'Input Sheet'!H33</f>
        <v>0.3</v>
      </c>
      <c r="G33" s="112">
        <f>'Input Sheet'!I33</f>
        <v>243</v>
      </c>
      <c r="H33" s="120">
        <f>'Input Sheet'!J33</f>
        <v>12</v>
      </c>
      <c r="I33" s="122">
        <f t="shared" si="0"/>
        <v>3.5999999999999996</v>
      </c>
      <c r="J33" s="117">
        <f>'Input Sheet'!L33</f>
        <v>0</v>
      </c>
      <c r="K33" s="119">
        <f>'Input Sheet'!M33</f>
        <v>0</v>
      </c>
      <c r="L33" s="112">
        <f>'Input Sheet'!I33</f>
        <v>243</v>
      </c>
      <c r="M33" s="120">
        <f>'Input Sheet'!J33</f>
        <v>12</v>
      </c>
      <c r="N33" s="122">
        <f t="shared" si="1"/>
        <v>0</v>
      </c>
      <c r="O33" s="118">
        <f>'Input Sheet'!Q33</f>
        <v>0</v>
      </c>
      <c r="P33" s="120">
        <f>'Input Sheet'!R33</f>
        <v>0</v>
      </c>
      <c r="Q33" s="131">
        <f>'Input Sheet'!S33</f>
        <v>0</v>
      </c>
      <c r="R33" s="132" t="str">
        <f>'Input Sheet'!T33</f>
        <v/>
      </c>
      <c r="S33" s="125" t="e">
        <f t="shared" si="2"/>
        <v>#VALUE!</v>
      </c>
      <c r="T33" s="117">
        <f>'Input Sheet'!V33</f>
        <v>3.5999999999999996</v>
      </c>
      <c r="U33" s="129">
        <f>'Input Sheet'!W33</f>
        <v>0</v>
      </c>
    </row>
    <row r="34" spans="1:21" ht="12.75" customHeight="1" x14ac:dyDescent="0.35">
      <c r="A34" s="111">
        <f>'Input Sheet'!C34</f>
        <v>0</v>
      </c>
      <c r="B34" s="111">
        <f>'Input Sheet'!D34</f>
        <v>0</v>
      </c>
      <c r="C34" s="130">
        <f>'Input Sheet'!E34</f>
        <v>0</v>
      </c>
      <c r="D34" s="116">
        <f>'Input Sheet'!F34</f>
        <v>0</v>
      </c>
      <c r="E34" s="118">
        <f>'Input Sheet'!G34</f>
        <v>29.95</v>
      </c>
      <c r="F34" s="120">
        <f>'Input Sheet'!H34</f>
        <v>0.8</v>
      </c>
      <c r="G34" s="112">
        <f>'Input Sheet'!I34</f>
        <v>243</v>
      </c>
      <c r="H34" s="120">
        <f>'Input Sheet'!J34</f>
        <v>12</v>
      </c>
      <c r="I34" s="122">
        <f t="shared" si="0"/>
        <v>9.6000000000000014</v>
      </c>
      <c r="J34" s="117">
        <f>'Input Sheet'!L34</f>
        <v>0</v>
      </c>
      <c r="K34" s="119">
        <f>'Input Sheet'!M34</f>
        <v>0</v>
      </c>
      <c r="L34" s="112">
        <f>'Input Sheet'!I34</f>
        <v>243</v>
      </c>
      <c r="M34" s="120">
        <f>'Input Sheet'!J34</f>
        <v>12</v>
      </c>
      <c r="N34" s="122">
        <f t="shared" si="1"/>
        <v>0</v>
      </c>
      <c r="O34" s="118">
        <f>'Input Sheet'!Q34</f>
        <v>0</v>
      </c>
      <c r="P34" s="120">
        <f>'Input Sheet'!R34</f>
        <v>0</v>
      </c>
      <c r="Q34" s="131">
        <f>'Input Sheet'!S34</f>
        <v>0</v>
      </c>
      <c r="R34" s="132" t="str">
        <f>'Input Sheet'!T34</f>
        <v/>
      </c>
      <c r="S34" s="125" t="e">
        <f t="shared" si="2"/>
        <v>#VALUE!</v>
      </c>
      <c r="T34" s="117">
        <f>'Input Sheet'!V34</f>
        <v>9.6000000000000014</v>
      </c>
      <c r="U34" s="129">
        <f>'Input Sheet'!W34</f>
        <v>0</v>
      </c>
    </row>
    <row r="35" spans="1:21" ht="12.75" customHeight="1" x14ac:dyDescent="0.35">
      <c r="A35" s="111">
        <f>'Input Sheet'!C35</f>
        <v>147356</v>
      </c>
      <c r="B35" s="111">
        <f>'Input Sheet'!D35</f>
        <v>2010</v>
      </c>
      <c r="C35" s="130" t="str">
        <f>'Input Sheet'!E35</f>
        <v>ALTIMA</v>
      </c>
      <c r="D35" s="116">
        <f>'Input Sheet'!F35</f>
        <v>135277</v>
      </c>
      <c r="E35" s="118">
        <f>'Input Sheet'!G35</f>
        <v>83.96</v>
      </c>
      <c r="F35" s="120">
        <f>'Input Sheet'!H35</f>
        <v>1</v>
      </c>
      <c r="G35" s="112">
        <f>'Input Sheet'!I35</f>
        <v>243</v>
      </c>
      <c r="H35" s="120">
        <f>'Input Sheet'!J35</f>
        <v>12</v>
      </c>
      <c r="I35" s="122">
        <f t="shared" si="0"/>
        <v>12</v>
      </c>
      <c r="J35" s="117">
        <f>'Input Sheet'!L35</f>
        <v>0</v>
      </c>
      <c r="K35" s="119">
        <f>'Input Sheet'!M35</f>
        <v>0</v>
      </c>
      <c r="L35" s="112">
        <f>'Input Sheet'!I35</f>
        <v>243</v>
      </c>
      <c r="M35" s="120">
        <f>'Input Sheet'!J35</f>
        <v>12</v>
      </c>
      <c r="N35" s="122">
        <f t="shared" si="1"/>
        <v>0</v>
      </c>
      <c r="O35" s="118">
        <f>'Input Sheet'!Q35</f>
        <v>0</v>
      </c>
      <c r="P35" s="120">
        <f>'Input Sheet'!R35</f>
        <v>0</v>
      </c>
      <c r="Q35" s="131">
        <f>'Input Sheet'!S35</f>
        <v>0</v>
      </c>
      <c r="R35" s="132" t="str">
        <f>'Input Sheet'!T35</f>
        <v/>
      </c>
      <c r="S35" s="125" t="e">
        <f t="shared" si="2"/>
        <v>#VALUE!</v>
      </c>
      <c r="T35" s="117">
        <f>'Input Sheet'!V35</f>
        <v>12</v>
      </c>
      <c r="U35" s="129">
        <f>'Input Sheet'!W35</f>
        <v>1</v>
      </c>
    </row>
    <row r="36" spans="1:21" ht="12.75" customHeight="1" x14ac:dyDescent="0.35">
      <c r="A36" s="111">
        <f>'Input Sheet'!C36</f>
        <v>147359</v>
      </c>
      <c r="B36" s="111">
        <f>'Input Sheet'!D36</f>
        <v>2016</v>
      </c>
      <c r="C36" s="130" t="str">
        <f>'Input Sheet'!E36</f>
        <v>SPARK</v>
      </c>
      <c r="D36" s="116">
        <f>'Input Sheet'!F36</f>
        <v>19180</v>
      </c>
      <c r="E36" s="118">
        <f>'Input Sheet'!G36</f>
        <v>10.5</v>
      </c>
      <c r="F36" s="120">
        <f>'Input Sheet'!H36</f>
        <v>0.3</v>
      </c>
      <c r="G36" s="112">
        <f>'Input Sheet'!I36</f>
        <v>399</v>
      </c>
      <c r="H36" s="120">
        <f>'Input Sheet'!J36</f>
        <v>10</v>
      </c>
      <c r="I36" s="122">
        <f t="shared" si="0"/>
        <v>3</v>
      </c>
      <c r="J36" s="117">
        <f>'Input Sheet'!L36</f>
        <v>0</v>
      </c>
      <c r="K36" s="119">
        <f>'Input Sheet'!M36</f>
        <v>0</v>
      </c>
      <c r="L36" s="112">
        <f>'Input Sheet'!I36</f>
        <v>399</v>
      </c>
      <c r="M36" s="120">
        <f>'Input Sheet'!J36</f>
        <v>10</v>
      </c>
      <c r="N36" s="122">
        <f t="shared" si="1"/>
        <v>0</v>
      </c>
      <c r="O36" s="118">
        <f>'Input Sheet'!Q36</f>
        <v>0</v>
      </c>
      <c r="P36" s="120">
        <f>'Input Sheet'!R36</f>
        <v>0</v>
      </c>
      <c r="Q36" s="131">
        <f>'Input Sheet'!S36</f>
        <v>0</v>
      </c>
      <c r="R36" s="132" t="str">
        <f>'Input Sheet'!T36</f>
        <v/>
      </c>
      <c r="S36" s="125" t="e">
        <f t="shared" si="2"/>
        <v>#VALUE!</v>
      </c>
      <c r="T36" s="117">
        <f>'Input Sheet'!V36</f>
        <v>3</v>
      </c>
      <c r="U36" s="129">
        <f>'Input Sheet'!W36</f>
        <v>1</v>
      </c>
    </row>
    <row r="37" spans="1:21" ht="12.75" customHeight="1" x14ac:dyDescent="0.35">
      <c r="A37" s="111">
        <f>'Input Sheet'!C37</f>
        <v>147360</v>
      </c>
      <c r="B37" s="111">
        <f>'Input Sheet'!D37</f>
        <v>2003</v>
      </c>
      <c r="C37" s="130" t="str">
        <f>'Input Sheet'!E37</f>
        <v>CAMRY</v>
      </c>
      <c r="D37" s="116">
        <f>'Input Sheet'!F37</f>
        <v>95775</v>
      </c>
      <c r="E37" s="118">
        <f>'Input Sheet'!G37</f>
        <v>10.5</v>
      </c>
      <c r="F37" s="120">
        <f>'Input Sheet'!H37</f>
        <v>0.3</v>
      </c>
      <c r="G37" s="112">
        <f>'Input Sheet'!I37</f>
        <v>399</v>
      </c>
      <c r="H37" s="120">
        <f>'Input Sheet'!J37</f>
        <v>10</v>
      </c>
      <c r="I37" s="122">
        <f t="shared" si="0"/>
        <v>3</v>
      </c>
      <c r="J37" s="117">
        <f>'Input Sheet'!L37</f>
        <v>0</v>
      </c>
      <c r="K37" s="119">
        <f>'Input Sheet'!M37</f>
        <v>0</v>
      </c>
      <c r="L37" s="112">
        <f>'Input Sheet'!I37</f>
        <v>399</v>
      </c>
      <c r="M37" s="120">
        <f>'Input Sheet'!J37</f>
        <v>10</v>
      </c>
      <c r="N37" s="122">
        <f t="shared" si="1"/>
        <v>0</v>
      </c>
      <c r="O37" s="118">
        <f>'Input Sheet'!Q37</f>
        <v>0</v>
      </c>
      <c r="P37" s="120">
        <f>'Input Sheet'!R37</f>
        <v>0</v>
      </c>
      <c r="Q37" s="131">
        <f>'Input Sheet'!S37</f>
        <v>0</v>
      </c>
      <c r="R37" s="132" t="str">
        <f>'Input Sheet'!T37</f>
        <v/>
      </c>
      <c r="S37" s="125" t="e">
        <f t="shared" si="2"/>
        <v>#VALUE!</v>
      </c>
      <c r="T37" s="117">
        <f>'Input Sheet'!V37</f>
        <v>3</v>
      </c>
      <c r="U37" s="129">
        <f>'Input Sheet'!W37</f>
        <v>1</v>
      </c>
    </row>
    <row r="38" spans="1:21" ht="12.75" customHeight="1" x14ac:dyDescent="0.35">
      <c r="A38" s="111">
        <f>'Input Sheet'!C38</f>
        <v>147361</v>
      </c>
      <c r="B38" s="111">
        <f>'Input Sheet'!D38</f>
        <v>1998</v>
      </c>
      <c r="C38" s="130">
        <f>'Input Sheet'!E38</f>
        <v>1500</v>
      </c>
      <c r="D38" s="116">
        <f>'Input Sheet'!F38</f>
        <v>124885</v>
      </c>
      <c r="E38" s="118">
        <f>'Input Sheet'!G38</f>
        <v>10.5</v>
      </c>
      <c r="F38" s="120">
        <f>'Input Sheet'!H38</f>
        <v>0.3</v>
      </c>
      <c r="G38" s="112">
        <f>'Input Sheet'!I38</f>
        <v>487</v>
      </c>
      <c r="H38" s="120">
        <f>'Input Sheet'!J38</f>
        <v>20</v>
      </c>
      <c r="I38" s="122">
        <f t="shared" si="0"/>
        <v>6</v>
      </c>
      <c r="J38" s="117">
        <f>'Input Sheet'!L38</f>
        <v>0</v>
      </c>
      <c r="K38" s="119">
        <f>'Input Sheet'!M38</f>
        <v>0</v>
      </c>
      <c r="L38" s="112">
        <f>'Input Sheet'!I38</f>
        <v>487</v>
      </c>
      <c r="M38" s="120">
        <f>'Input Sheet'!J38</f>
        <v>20</v>
      </c>
      <c r="N38" s="122">
        <f t="shared" si="1"/>
        <v>0</v>
      </c>
      <c r="O38" s="118">
        <f>'Input Sheet'!Q38</f>
        <v>0</v>
      </c>
      <c r="P38" s="120">
        <f>'Input Sheet'!R38</f>
        <v>0</v>
      </c>
      <c r="Q38" s="131">
        <f>'Input Sheet'!S38</f>
        <v>0</v>
      </c>
      <c r="R38" s="132" t="str">
        <f>'Input Sheet'!T38</f>
        <v/>
      </c>
      <c r="S38" s="125" t="e">
        <f t="shared" si="2"/>
        <v>#VALUE!</v>
      </c>
      <c r="T38" s="117">
        <f>'Input Sheet'!V38</f>
        <v>6</v>
      </c>
      <c r="U38" s="129">
        <f>'Input Sheet'!W38</f>
        <v>0</v>
      </c>
    </row>
    <row r="39" spans="1:21" ht="12.75" customHeight="1" x14ac:dyDescent="0.35">
      <c r="A39" s="111">
        <f>'Input Sheet'!C39</f>
        <v>0</v>
      </c>
      <c r="B39" s="111">
        <f>'Input Sheet'!D39</f>
        <v>0</v>
      </c>
      <c r="C39" s="130">
        <f>'Input Sheet'!E39</f>
        <v>0</v>
      </c>
      <c r="D39" s="116">
        <f>'Input Sheet'!F39</f>
        <v>0</v>
      </c>
      <c r="E39" s="118">
        <f>'Input Sheet'!G39</f>
        <v>0</v>
      </c>
      <c r="F39" s="120">
        <f>'Input Sheet'!H39</f>
        <v>0</v>
      </c>
      <c r="G39" s="112">
        <f>'Input Sheet'!I39</f>
        <v>0</v>
      </c>
      <c r="H39" s="120" t="str">
        <f>'Input Sheet'!J39</f>
        <v/>
      </c>
      <c r="I39" s="122" t="e">
        <f t="shared" si="0"/>
        <v>#VALUE!</v>
      </c>
      <c r="J39" s="117">
        <f>'Input Sheet'!L39</f>
        <v>157.43</v>
      </c>
      <c r="K39" s="119">
        <f>'Input Sheet'!M39</f>
        <v>1.5</v>
      </c>
      <c r="L39" s="112">
        <f>'Input Sheet'!I39</f>
        <v>0</v>
      </c>
      <c r="M39" s="120" t="str">
        <f>'Input Sheet'!J39</f>
        <v/>
      </c>
      <c r="N39" s="122" t="e">
        <f t="shared" si="1"/>
        <v>#VALUE!</v>
      </c>
      <c r="O39" s="118">
        <f>'Input Sheet'!Q39</f>
        <v>0</v>
      </c>
      <c r="P39" s="120">
        <f>'Input Sheet'!R39</f>
        <v>0</v>
      </c>
      <c r="Q39" s="131">
        <f>'Input Sheet'!S39</f>
        <v>0</v>
      </c>
      <c r="R39" s="132" t="str">
        <f>'Input Sheet'!T39</f>
        <v/>
      </c>
      <c r="S39" s="125" t="e">
        <f t="shared" si="2"/>
        <v>#VALUE!</v>
      </c>
      <c r="T39" s="117">
        <f>'Input Sheet'!V39</f>
        <v>30</v>
      </c>
      <c r="U39" s="129">
        <f>'Input Sheet'!W39</f>
        <v>0</v>
      </c>
    </row>
    <row r="40" spans="1:21" ht="12.75" customHeight="1" x14ac:dyDescent="0.35">
      <c r="A40" s="111">
        <f>'Input Sheet'!C40</f>
        <v>0</v>
      </c>
      <c r="B40" s="111">
        <f>'Input Sheet'!D40</f>
        <v>0</v>
      </c>
      <c r="C40" s="130">
        <f>'Input Sheet'!E40</f>
        <v>0</v>
      </c>
      <c r="D40" s="116">
        <f>'Input Sheet'!F40</f>
        <v>0</v>
      </c>
      <c r="E40" s="118">
        <f>'Input Sheet'!G40</f>
        <v>0</v>
      </c>
      <c r="F40" s="120">
        <f>'Input Sheet'!H40</f>
        <v>0</v>
      </c>
      <c r="G40" s="112">
        <f>'Input Sheet'!I40</f>
        <v>0</v>
      </c>
      <c r="H40" s="120" t="str">
        <f>'Input Sheet'!J40</f>
        <v/>
      </c>
      <c r="I40" s="122" t="e">
        <f t="shared" si="0"/>
        <v>#VALUE!</v>
      </c>
      <c r="J40" s="117">
        <f>'Input Sheet'!L40</f>
        <v>0</v>
      </c>
      <c r="K40" s="119">
        <f>'Input Sheet'!M40</f>
        <v>0</v>
      </c>
      <c r="L40" s="112">
        <f>'Input Sheet'!I40</f>
        <v>0</v>
      </c>
      <c r="M40" s="120" t="str">
        <f>'Input Sheet'!J40</f>
        <v/>
      </c>
      <c r="N40" s="122" t="e">
        <f t="shared" si="1"/>
        <v>#VALUE!</v>
      </c>
      <c r="O40" s="118">
        <f>'Input Sheet'!Q40</f>
        <v>104.95</v>
      </c>
      <c r="P40" s="120">
        <f>'Input Sheet'!R40</f>
        <v>1</v>
      </c>
      <c r="Q40" s="131">
        <f>'Input Sheet'!S40</f>
        <v>487</v>
      </c>
      <c r="R40" s="132">
        <f>'Input Sheet'!T40</f>
        <v>20</v>
      </c>
      <c r="S40" s="125">
        <f t="shared" si="2"/>
        <v>20</v>
      </c>
      <c r="T40" s="117">
        <f>'Input Sheet'!V40</f>
        <v>20</v>
      </c>
      <c r="U40" s="129">
        <f>'Input Sheet'!W40</f>
        <v>0</v>
      </c>
    </row>
    <row r="41" spans="1:21" ht="12.75" customHeight="1" x14ac:dyDescent="0.35">
      <c r="A41" s="111">
        <f>'Input Sheet'!C41</f>
        <v>147362</v>
      </c>
      <c r="B41" s="111">
        <f>'Input Sheet'!D41</f>
        <v>2015</v>
      </c>
      <c r="C41" s="130">
        <f>'Input Sheet'!E41</f>
        <v>2500</v>
      </c>
      <c r="D41" s="116">
        <f>'Input Sheet'!F41</f>
        <v>67883</v>
      </c>
      <c r="E41" s="118">
        <f>'Input Sheet'!G41</f>
        <v>10.5</v>
      </c>
      <c r="F41" s="120">
        <f>'Input Sheet'!H41</f>
        <v>0.3</v>
      </c>
      <c r="G41" s="112">
        <f>'Input Sheet'!I41</f>
        <v>445</v>
      </c>
      <c r="H41" s="120">
        <f>'Input Sheet'!J41</f>
        <v>10</v>
      </c>
      <c r="I41" s="122">
        <f t="shared" si="0"/>
        <v>3</v>
      </c>
      <c r="J41" s="117">
        <f>'Input Sheet'!L41</f>
        <v>0</v>
      </c>
      <c r="K41" s="119">
        <f>'Input Sheet'!M41</f>
        <v>0</v>
      </c>
      <c r="L41" s="112">
        <f>'Input Sheet'!I41</f>
        <v>445</v>
      </c>
      <c r="M41" s="120">
        <f>'Input Sheet'!J41</f>
        <v>10</v>
      </c>
      <c r="N41" s="122">
        <f t="shared" si="1"/>
        <v>0</v>
      </c>
      <c r="O41" s="118">
        <f>'Input Sheet'!Q41</f>
        <v>0</v>
      </c>
      <c r="P41" s="120">
        <f>'Input Sheet'!R41</f>
        <v>0</v>
      </c>
      <c r="Q41" s="131">
        <f>'Input Sheet'!S41</f>
        <v>0</v>
      </c>
      <c r="R41" s="132" t="str">
        <f>'Input Sheet'!T41</f>
        <v/>
      </c>
      <c r="S41" s="125" t="e">
        <f t="shared" si="2"/>
        <v>#VALUE!</v>
      </c>
      <c r="T41" s="117">
        <f>'Input Sheet'!V41</f>
        <v>3</v>
      </c>
      <c r="U41" s="129">
        <f>'Input Sheet'!W41</f>
        <v>0</v>
      </c>
    </row>
    <row r="42" spans="1:21" ht="12.75" customHeight="1" x14ac:dyDescent="0.35">
      <c r="A42" s="111">
        <f>'Input Sheet'!C42</f>
        <v>0</v>
      </c>
      <c r="B42" s="111">
        <f>'Input Sheet'!D42</f>
        <v>0</v>
      </c>
      <c r="C42" s="130">
        <f>'Input Sheet'!E42</f>
        <v>0</v>
      </c>
      <c r="D42" s="116">
        <f>'Input Sheet'!F42</f>
        <v>0</v>
      </c>
      <c r="E42" s="118">
        <f>'Input Sheet'!G42</f>
        <v>0</v>
      </c>
      <c r="F42" s="120">
        <f>'Input Sheet'!H42</f>
        <v>0</v>
      </c>
      <c r="G42" s="112">
        <f>'Input Sheet'!I42</f>
        <v>0</v>
      </c>
      <c r="H42" s="120" t="str">
        <f>'Input Sheet'!J42</f>
        <v/>
      </c>
      <c r="I42" s="122" t="e">
        <f t="shared" si="0"/>
        <v>#VALUE!</v>
      </c>
      <c r="J42" s="117">
        <f>'Input Sheet'!L42</f>
        <v>0</v>
      </c>
      <c r="K42" s="119">
        <f>'Input Sheet'!M42</f>
        <v>0</v>
      </c>
      <c r="L42" s="112">
        <f>'Input Sheet'!I42</f>
        <v>0</v>
      </c>
      <c r="M42" s="120" t="str">
        <f>'Input Sheet'!J42</f>
        <v/>
      </c>
      <c r="N42" s="122" t="e">
        <f t="shared" si="1"/>
        <v>#VALUE!</v>
      </c>
      <c r="O42" s="118">
        <f>'Input Sheet'!Q42</f>
        <v>314.85000000000002</v>
      </c>
      <c r="P42" s="120">
        <f>'Input Sheet'!R42</f>
        <v>3</v>
      </c>
      <c r="Q42" s="131">
        <f>'Input Sheet'!S42</f>
        <v>270</v>
      </c>
      <c r="R42" s="132">
        <f>'Input Sheet'!T42</f>
        <v>25</v>
      </c>
      <c r="S42" s="125">
        <f t="shared" si="2"/>
        <v>75</v>
      </c>
      <c r="T42" s="117">
        <f>'Input Sheet'!V42</f>
        <v>75</v>
      </c>
      <c r="U42" s="129">
        <f>'Input Sheet'!W42</f>
        <v>0</v>
      </c>
    </row>
    <row r="43" spans="1:21" ht="12.75" customHeight="1" x14ac:dyDescent="0.35">
      <c r="A43" s="111">
        <f>'Input Sheet'!C43</f>
        <v>0</v>
      </c>
      <c r="B43" s="111">
        <f>'Input Sheet'!D43</f>
        <v>0</v>
      </c>
      <c r="C43" s="130">
        <f>'Input Sheet'!E43</f>
        <v>0</v>
      </c>
      <c r="D43" s="116">
        <f>'Input Sheet'!F43</f>
        <v>0</v>
      </c>
      <c r="E43" s="118">
        <f>'Input Sheet'!G43</f>
        <v>15.95</v>
      </c>
      <c r="F43" s="120">
        <f>'Input Sheet'!H43</f>
        <v>0.5</v>
      </c>
      <c r="G43" s="112">
        <f>'Input Sheet'!I43</f>
        <v>445</v>
      </c>
      <c r="H43" s="120">
        <f>'Input Sheet'!J43</f>
        <v>10</v>
      </c>
      <c r="I43" s="122">
        <f t="shared" si="0"/>
        <v>5</v>
      </c>
      <c r="J43" s="117">
        <f>'Input Sheet'!L43</f>
        <v>0</v>
      </c>
      <c r="K43" s="119">
        <f>'Input Sheet'!M43</f>
        <v>0</v>
      </c>
      <c r="L43" s="112">
        <f>'Input Sheet'!I43</f>
        <v>445</v>
      </c>
      <c r="M43" s="120">
        <f>'Input Sheet'!J43</f>
        <v>10</v>
      </c>
      <c r="N43" s="122">
        <f t="shared" si="1"/>
        <v>0</v>
      </c>
      <c r="O43" s="118">
        <f>'Input Sheet'!Q43</f>
        <v>0</v>
      </c>
      <c r="P43" s="120">
        <f>'Input Sheet'!R43</f>
        <v>0</v>
      </c>
      <c r="Q43" s="131">
        <f>'Input Sheet'!S43</f>
        <v>0</v>
      </c>
      <c r="R43" s="132" t="str">
        <f>'Input Sheet'!T43</f>
        <v/>
      </c>
      <c r="S43" s="125" t="e">
        <f t="shared" si="2"/>
        <v>#VALUE!</v>
      </c>
      <c r="T43" s="117">
        <f>'Input Sheet'!V43</f>
        <v>5</v>
      </c>
      <c r="U43" s="129">
        <f>'Input Sheet'!W43</f>
        <v>0</v>
      </c>
    </row>
    <row r="44" spans="1:21" ht="12.75" customHeight="1" x14ac:dyDescent="0.35">
      <c r="A44" s="111">
        <f>'Input Sheet'!C44</f>
        <v>0</v>
      </c>
      <c r="B44" s="111">
        <f>'Input Sheet'!D44</f>
        <v>0</v>
      </c>
      <c r="C44" s="130">
        <f>'Input Sheet'!E44</f>
        <v>0</v>
      </c>
      <c r="D44" s="116">
        <f>'Input Sheet'!F44</f>
        <v>0</v>
      </c>
      <c r="E44" s="118">
        <f>'Input Sheet'!G44</f>
        <v>0</v>
      </c>
      <c r="F44" s="120">
        <f>'Input Sheet'!H44</f>
        <v>0</v>
      </c>
      <c r="G44" s="112">
        <f>'Input Sheet'!I44</f>
        <v>0</v>
      </c>
      <c r="H44" s="120" t="str">
        <f>'Input Sheet'!J44</f>
        <v/>
      </c>
      <c r="I44" s="122" t="e">
        <f t="shared" si="0"/>
        <v>#VALUE!</v>
      </c>
      <c r="J44" s="117">
        <f>'Input Sheet'!L44</f>
        <v>0</v>
      </c>
      <c r="K44" s="119">
        <f>'Input Sheet'!M44</f>
        <v>0</v>
      </c>
      <c r="L44" s="112">
        <f>'Input Sheet'!I44</f>
        <v>0</v>
      </c>
      <c r="M44" s="120" t="str">
        <f>'Input Sheet'!J44</f>
        <v/>
      </c>
      <c r="N44" s="122" t="e">
        <f t="shared" si="1"/>
        <v>#VALUE!</v>
      </c>
      <c r="O44" s="118">
        <f>'Input Sheet'!Q44</f>
        <v>104.95</v>
      </c>
      <c r="P44" s="120">
        <f>'Input Sheet'!R44</f>
        <v>1</v>
      </c>
      <c r="Q44" s="131">
        <f>'Input Sheet'!S44</f>
        <v>270</v>
      </c>
      <c r="R44" s="132">
        <f>'Input Sheet'!T44</f>
        <v>25</v>
      </c>
      <c r="S44" s="125">
        <f t="shared" si="2"/>
        <v>25</v>
      </c>
      <c r="T44" s="117">
        <f>'Input Sheet'!V44</f>
        <v>25</v>
      </c>
      <c r="U44" s="129">
        <f>'Input Sheet'!W44</f>
        <v>0</v>
      </c>
    </row>
    <row r="45" spans="1:21" ht="12.75" customHeight="1" x14ac:dyDescent="0.35">
      <c r="A45" s="111">
        <f>'Input Sheet'!C45</f>
        <v>147364</v>
      </c>
      <c r="B45" s="111">
        <f>'Input Sheet'!D45</f>
        <v>2012</v>
      </c>
      <c r="C45" s="130" t="str">
        <f>'Input Sheet'!E45</f>
        <v>CAMARO</v>
      </c>
      <c r="D45" s="116">
        <f>'Input Sheet'!F45</f>
        <v>46540</v>
      </c>
      <c r="E45" s="118">
        <f>'Input Sheet'!G45</f>
        <v>0</v>
      </c>
      <c r="F45" s="120">
        <f>'Input Sheet'!H45</f>
        <v>0</v>
      </c>
      <c r="G45" s="112">
        <f>'Input Sheet'!I45</f>
        <v>0</v>
      </c>
      <c r="H45" s="120" t="str">
        <f>'Input Sheet'!J45</f>
        <v/>
      </c>
      <c r="I45" s="122" t="e">
        <f t="shared" si="0"/>
        <v>#VALUE!</v>
      </c>
      <c r="J45" s="117">
        <f>'Input Sheet'!L45</f>
        <v>90</v>
      </c>
      <c r="K45" s="119">
        <f>'Input Sheet'!M45</f>
        <v>2.6</v>
      </c>
      <c r="L45" s="112">
        <f>'Input Sheet'!I45</f>
        <v>0</v>
      </c>
      <c r="M45" s="120" t="str">
        <f>'Input Sheet'!J45</f>
        <v/>
      </c>
      <c r="N45" s="122" t="e">
        <f t="shared" si="1"/>
        <v>#VALUE!</v>
      </c>
      <c r="O45" s="118">
        <f>'Input Sheet'!Q45</f>
        <v>0</v>
      </c>
      <c r="P45" s="120">
        <f>'Input Sheet'!R45</f>
        <v>0</v>
      </c>
      <c r="Q45" s="131">
        <f>'Input Sheet'!S45</f>
        <v>0</v>
      </c>
      <c r="R45" s="132" t="str">
        <f>'Input Sheet'!T45</f>
        <v/>
      </c>
      <c r="S45" s="125" t="e">
        <f t="shared" si="2"/>
        <v>#VALUE!</v>
      </c>
      <c r="T45" s="117">
        <f>'Input Sheet'!V45</f>
        <v>65</v>
      </c>
      <c r="U45" s="129">
        <f>'Input Sheet'!W45</f>
        <v>1</v>
      </c>
    </row>
    <row r="46" spans="1:21" ht="12.75" customHeight="1" x14ac:dyDescent="0.35">
      <c r="A46" s="111">
        <f>'Input Sheet'!C46</f>
        <v>147368</v>
      </c>
      <c r="B46" s="111">
        <f>'Input Sheet'!D46</f>
        <v>2007</v>
      </c>
      <c r="C46" s="130" t="str">
        <f>'Input Sheet'!E46</f>
        <v>DTS</v>
      </c>
      <c r="D46" s="116">
        <f>'Input Sheet'!F46</f>
        <v>229731</v>
      </c>
      <c r="E46" s="118">
        <f>'Input Sheet'!G46</f>
        <v>0</v>
      </c>
      <c r="F46" s="120">
        <f>'Input Sheet'!H46</f>
        <v>0</v>
      </c>
      <c r="G46" s="112">
        <f>'Input Sheet'!I46</f>
        <v>0</v>
      </c>
      <c r="H46" s="120" t="str">
        <f>'Input Sheet'!J46</f>
        <v/>
      </c>
      <c r="I46" s="122" t="e">
        <f t="shared" si="0"/>
        <v>#VALUE!</v>
      </c>
      <c r="J46" s="117">
        <f>'Input Sheet'!L46</f>
        <v>0</v>
      </c>
      <c r="K46" s="119">
        <f>'Input Sheet'!M46</f>
        <v>0</v>
      </c>
      <c r="L46" s="112">
        <f>'Input Sheet'!I46</f>
        <v>0</v>
      </c>
      <c r="M46" s="120" t="str">
        <f>'Input Sheet'!J46</f>
        <v/>
      </c>
      <c r="N46" s="122" t="e">
        <f t="shared" si="1"/>
        <v>#VALUE!</v>
      </c>
      <c r="O46" s="118">
        <f>'Input Sheet'!Q46</f>
        <v>524.75</v>
      </c>
      <c r="P46" s="120">
        <f>'Input Sheet'!R46</f>
        <v>6.5</v>
      </c>
      <c r="Q46" s="131">
        <f>'Input Sheet'!S46</f>
        <v>21</v>
      </c>
      <c r="R46" s="132">
        <f>'Input Sheet'!T46</f>
        <v>26</v>
      </c>
      <c r="S46" s="125">
        <f t="shared" si="2"/>
        <v>169</v>
      </c>
      <c r="T46" s="117">
        <f>'Input Sheet'!V46</f>
        <v>169</v>
      </c>
      <c r="U46" s="129">
        <f>'Input Sheet'!W46</f>
        <v>1</v>
      </c>
    </row>
    <row r="47" spans="1:21" ht="12.75" customHeight="1" x14ac:dyDescent="0.35">
      <c r="A47" s="111">
        <f>'Input Sheet'!C47</f>
        <v>147369</v>
      </c>
      <c r="B47" s="111">
        <f>'Input Sheet'!D47</f>
        <v>2009</v>
      </c>
      <c r="C47" s="130">
        <f>'Input Sheet'!E47</f>
        <v>1500</v>
      </c>
      <c r="D47" s="116">
        <f>'Input Sheet'!F47</f>
        <v>107527</v>
      </c>
      <c r="E47" s="118">
        <f>'Input Sheet'!G47</f>
        <v>0</v>
      </c>
      <c r="F47" s="120">
        <f>'Input Sheet'!H47</f>
        <v>0</v>
      </c>
      <c r="G47" s="112">
        <f>'Input Sheet'!I47</f>
        <v>0</v>
      </c>
      <c r="H47" s="120" t="str">
        <f>'Input Sheet'!J47</f>
        <v/>
      </c>
      <c r="I47" s="122" t="e">
        <f t="shared" si="0"/>
        <v>#VALUE!</v>
      </c>
      <c r="J47" s="117">
        <f>'Input Sheet'!L47</f>
        <v>24.95</v>
      </c>
      <c r="K47" s="119">
        <f>'Input Sheet'!M47</f>
        <v>0.5</v>
      </c>
      <c r="L47" s="112">
        <f>'Input Sheet'!I47</f>
        <v>0</v>
      </c>
      <c r="M47" s="120" t="str">
        <f>'Input Sheet'!J47</f>
        <v/>
      </c>
      <c r="N47" s="122" t="e">
        <f t="shared" si="1"/>
        <v>#VALUE!</v>
      </c>
      <c r="O47" s="118">
        <f>'Input Sheet'!Q47</f>
        <v>0</v>
      </c>
      <c r="P47" s="120">
        <f>'Input Sheet'!R47</f>
        <v>0</v>
      </c>
      <c r="Q47" s="131">
        <f>'Input Sheet'!S47</f>
        <v>0</v>
      </c>
      <c r="R47" s="132" t="str">
        <f>'Input Sheet'!T47</f>
        <v/>
      </c>
      <c r="S47" s="125" t="e">
        <f t="shared" si="2"/>
        <v>#VALUE!</v>
      </c>
      <c r="T47" s="117">
        <f>'Input Sheet'!V47</f>
        <v>6</v>
      </c>
      <c r="U47" s="156"/>
    </row>
    <row r="48" spans="1:21" ht="12.75" customHeight="1" x14ac:dyDescent="0.35">
      <c r="A48" s="111">
        <f>'Input Sheet'!C48</f>
        <v>0</v>
      </c>
      <c r="B48" s="111">
        <f>'Input Sheet'!D48</f>
        <v>0</v>
      </c>
      <c r="C48" s="130">
        <f>'Input Sheet'!E48</f>
        <v>0</v>
      </c>
      <c r="D48" s="116">
        <f>'Input Sheet'!F48</f>
        <v>0</v>
      </c>
      <c r="E48" s="118">
        <f>'Input Sheet'!G48</f>
        <v>10.5</v>
      </c>
      <c r="F48" s="120">
        <f>'Input Sheet'!H48</f>
        <v>0.3</v>
      </c>
      <c r="G48" s="112">
        <f>'Input Sheet'!I48</f>
        <v>243</v>
      </c>
      <c r="H48" s="120">
        <f>'Input Sheet'!J48</f>
        <v>12</v>
      </c>
      <c r="I48" s="122">
        <f t="shared" si="0"/>
        <v>3.5999999999999996</v>
      </c>
      <c r="J48" s="117">
        <f>'Input Sheet'!L48</f>
        <v>0</v>
      </c>
      <c r="K48" s="119">
        <f>'Input Sheet'!M48</f>
        <v>0</v>
      </c>
      <c r="L48" s="112">
        <f>'Input Sheet'!I48</f>
        <v>243</v>
      </c>
      <c r="M48" s="120">
        <f>'Input Sheet'!J48</f>
        <v>12</v>
      </c>
      <c r="N48" s="122">
        <f t="shared" si="1"/>
        <v>0</v>
      </c>
      <c r="O48" s="118">
        <f>'Input Sheet'!Q48</f>
        <v>0</v>
      </c>
      <c r="P48" s="120">
        <f>'Input Sheet'!R48</f>
        <v>0</v>
      </c>
      <c r="Q48" s="131">
        <f>'Input Sheet'!S48</f>
        <v>0</v>
      </c>
      <c r="R48" s="132" t="str">
        <f>'Input Sheet'!T48</f>
        <v/>
      </c>
      <c r="S48" s="125" t="e">
        <f t="shared" si="2"/>
        <v>#VALUE!</v>
      </c>
      <c r="T48" s="117">
        <f>'Input Sheet'!V48</f>
        <v>3.5999999999999996</v>
      </c>
      <c r="U48" s="129">
        <f>'Input Sheet'!W48</f>
        <v>0</v>
      </c>
    </row>
    <row r="49" spans="1:22" ht="12.75" customHeight="1" x14ac:dyDescent="0.35">
      <c r="A49" s="111">
        <f>'Input Sheet'!C49</f>
        <v>147370</v>
      </c>
      <c r="B49" s="111">
        <f>'Input Sheet'!D49</f>
        <v>2010</v>
      </c>
      <c r="C49" s="130" t="str">
        <f>'Input Sheet'!E49</f>
        <v>DTS</v>
      </c>
      <c r="D49" s="116">
        <f>'Input Sheet'!F49</f>
        <v>144469</v>
      </c>
      <c r="E49" s="118">
        <f>'Input Sheet'!G49</f>
        <v>0</v>
      </c>
      <c r="F49" s="120">
        <f>'Input Sheet'!H49</f>
        <v>0</v>
      </c>
      <c r="G49" s="112">
        <f>'Input Sheet'!I49</f>
        <v>0</v>
      </c>
      <c r="H49" s="120" t="str">
        <f>'Input Sheet'!J49</f>
        <v/>
      </c>
      <c r="I49" s="122" t="e">
        <f t="shared" si="0"/>
        <v>#VALUE!</v>
      </c>
      <c r="J49" s="117">
        <f>'Input Sheet'!L49</f>
        <v>0</v>
      </c>
      <c r="K49" s="119">
        <f>'Input Sheet'!M49</f>
        <v>0</v>
      </c>
      <c r="L49" s="112">
        <f>'Input Sheet'!I49</f>
        <v>0</v>
      </c>
      <c r="M49" s="120" t="str">
        <f>'Input Sheet'!J49</f>
        <v/>
      </c>
      <c r="N49" s="122" t="e">
        <f t="shared" si="1"/>
        <v>#VALUE!</v>
      </c>
      <c r="O49" s="118">
        <f>'Input Sheet'!Q49</f>
        <v>262.38</v>
      </c>
      <c r="P49" s="120">
        <f>'Input Sheet'!R49</f>
        <v>2.5</v>
      </c>
      <c r="Q49" s="131">
        <f>'Input Sheet'!S49</f>
        <v>21</v>
      </c>
      <c r="R49" s="132">
        <f>'Input Sheet'!T49</f>
        <v>26</v>
      </c>
      <c r="S49" s="125">
        <f t="shared" si="2"/>
        <v>65</v>
      </c>
      <c r="T49" s="117">
        <f>'Input Sheet'!V49</f>
        <v>65</v>
      </c>
      <c r="U49" s="129">
        <f>'Input Sheet'!W49</f>
        <v>1</v>
      </c>
    </row>
    <row r="50" spans="1:22" ht="12.75" customHeight="1" x14ac:dyDescent="0.35">
      <c r="A50" s="111">
        <f>'Input Sheet'!C50</f>
        <v>147371</v>
      </c>
      <c r="B50" s="111">
        <f>'Input Sheet'!D50</f>
        <v>2010</v>
      </c>
      <c r="C50" s="130" t="str">
        <f>'Input Sheet'!E50</f>
        <v>JEEP</v>
      </c>
      <c r="D50" s="116">
        <f>'Input Sheet'!F50</f>
        <v>78918</v>
      </c>
      <c r="E50" s="118">
        <f>'Input Sheet'!G50</f>
        <v>10.5</v>
      </c>
      <c r="F50" s="120">
        <f>'Input Sheet'!H50</f>
        <v>0.3</v>
      </c>
      <c r="G50" s="112">
        <f>'Input Sheet'!I50</f>
        <v>392</v>
      </c>
      <c r="H50" s="120">
        <f>'Input Sheet'!J50</f>
        <v>10</v>
      </c>
      <c r="I50" s="122">
        <f t="shared" si="0"/>
        <v>3</v>
      </c>
      <c r="J50" s="117">
        <f>'Input Sheet'!L50</f>
        <v>0</v>
      </c>
      <c r="K50" s="119">
        <f>'Input Sheet'!M50</f>
        <v>0</v>
      </c>
      <c r="L50" s="112">
        <f>'Input Sheet'!I50</f>
        <v>392</v>
      </c>
      <c r="M50" s="120">
        <f>'Input Sheet'!J50</f>
        <v>10</v>
      </c>
      <c r="N50" s="122">
        <f t="shared" si="1"/>
        <v>0</v>
      </c>
      <c r="O50" s="118">
        <f>'Input Sheet'!Q50</f>
        <v>0</v>
      </c>
      <c r="P50" s="120">
        <f>'Input Sheet'!R50</f>
        <v>0</v>
      </c>
      <c r="Q50" s="131">
        <f>'Input Sheet'!S50</f>
        <v>0</v>
      </c>
      <c r="R50" s="132" t="str">
        <f>'Input Sheet'!T50</f>
        <v/>
      </c>
      <c r="S50" s="125" t="e">
        <f t="shared" si="2"/>
        <v>#VALUE!</v>
      </c>
      <c r="T50" s="117">
        <f>'Input Sheet'!V50</f>
        <v>3</v>
      </c>
      <c r="U50" s="129">
        <f>'Input Sheet'!W50</f>
        <v>1</v>
      </c>
    </row>
    <row r="51" spans="1:22" ht="12.75" customHeight="1" x14ac:dyDescent="0.35">
      <c r="A51" s="111">
        <f>'Input Sheet'!C51</f>
        <v>147374</v>
      </c>
      <c r="B51" s="111">
        <f>'Input Sheet'!D51</f>
        <v>2017</v>
      </c>
      <c r="C51" s="130" t="str">
        <f>'Input Sheet'!E51</f>
        <v>SENTRA</v>
      </c>
      <c r="D51" s="116">
        <f>'Input Sheet'!D51</f>
        <v>2017</v>
      </c>
      <c r="E51" s="118">
        <f>'Input Sheet'!G51</f>
        <v>10.5</v>
      </c>
      <c r="F51" s="120">
        <f>'Input Sheet'!H51</f>
        <v>0.3</v>
      </c>
      <c r="G51" s="112">
        <f>'Input Sheet'!I51</f>
        <v>445</v>
      </c>
      <c r="H51" s="120">
        <f>'Input Sheet'!J51</f>
        <v>10</v>
      </c>
      <c r="I51" s="122">
        <f>F55*H51</f>
        <v>3</v>
      </c>
      <c r="J51" s="117">
        <f>'Input Sheet'!L51</f>
        <v>0</v>
      </c>
      <c r="K51" s="119">
        <f>'Input Sheet'!M51</f>
        <v>0</v>
      </c>
      <c r="L51" s="112">
        <f>'Input Sheet'!I51</f>
        <v>445</v>
      </c>
      <c r="M51" s="120">
        <f>'Input Sheet'!J51</f>
        <v>10</v>
      </c>
      <c r="N51" s="122">
        <f t="shared" si="1"/>
        <v>0</v>
      </c>
      <c r="O51" s="118">
        <f>'Input Sheet'!Q51</f>
        <v>0</v>
      </c>
      <c r="P51" s="120">
        <f>'Input Sheet'!R51</f>
        <v>0</v>
      </c>
      <c r="Q51" s="131">
        <f>'Input Sheet'!S51</f>
        <v>0</v>
      </c>
      <c r="R51" s="132" t="str">
        <f>'Input Sheet'!T51</f>
        <v/>
      </c>
      <c r="S51" s="125" t="e">
        <f t="shared" si="2"/>
        <v>#VALUE!</v>
      </c>
      <c r="T51" s="117">
        <f>'Input Sheet'!V51</f>
        <v>3</v>
      </c>
      <c r="U51" s="129">
        <f>'Input Sheet'!W51</f>
        <v>0</v>
      </c>
    </row>
    <row r="52" spans="1:22" ht="12.75" customHeight="1" x14ac:dyDescent="0.35">
      <c r="A52" s="111">
        <f>'Input Sheet'!C52</f>
        <v>0</v>
      </c>
      <c r="B52" s="111">
        <f>'Input Sheet'!D52</f>
        <v>0</v>
      </c>
      <c r="C52" s="114">
        <f>'Input Sheet'!E52</f>
        <v>0</v>
      </c>
      <c r="D52" s="157">
        <f>'Input Sheet'!F52</f>
        <v>0</v>
      </c>
      <c r="E52" s="118">
        <f>'Input Sheet'!G52</f>
        <v>15.95</v>
      </c>
      <c r="F52" s="120">
        <f>'Input Sheet'!H52</f>
        <v>0.5</v>
      </c>
      <c r="G52" s="112">
        <f>'Input Sheet'!I99</f>
        <v>270</v>
      </c>
      <c r="H52" s="120">
        <f>'Input Sheet'!J99</f>
        <v>25</v>
      </c>
      <c r="I52" s="122">
        <f t="shared" ref="I52:I54" si="3">F52*H52</f>
        <v>12.5</v>
      </c>
      <c r="J52" s="117">
        <f>'Input Sheet'!L52</f>
        <v>0</v>
      </c>
      <c r="K52" s="119">
        <f>'Input Sheet'!M52</f>
        <v>0</v>
      </c>
      <c r="L52" s="112">
        <f>'Input Sheet'!I99</f>
        <v>270</v>
      </c>
      <c r="M52" s="120">
        <f>'Input Sheet'!J99</f>
        <v>25</v>
      </c>
      <c r="N52" s="122">
        <f t="shared" si="1"/>
        <v>0</v>
      </c>
      <c r="O52" s="118">
        <f>'Input Sheet'!Q52</f>
        <v>0</v>
      </c>
      <c r="P52" s="120">
        <f>'Input Sheet'!R52</f>
        <v>0</v>
      </c>
      <c r="Q52" s="131">
        <f>'Input Sheet'!S99</f>
        <v>0</v>
      </c>
      <c r="R52" s="132" t="str">
        <f>'Input Sheet'!T99</f>
        <v/>
      </c>
      <c r="S52" s="125" t="e">
        <f t="shared" si="2"/>
        <v>#VALUE!</v>
      </c>
      <c r="T52" s="117">
        <f>'Input Sheet'!V52</f>
        <v>5</v>
      </c>
      <c r="U52" s="129">
        <f>'Input Sheet'!W52</f>
        <v>0</v>
      </c>
    </row>
    <row r="53" spans="1:22" ht="12.75" customHeight="1" x14ac:dyDescent="0.35">
      <c r="A53" s="111">
        <f>'Input Sheet'!C53</f>
        <v>147376</v>
      </c>
      <c r="B53" s="111">
        <f>'Input Sheet'!D53</f>
        <v>2015</v>
      </c>
      <c r="C53" s="114" t="str">
        <f>'Input Sheet'!E53</f>
        <v>COLORA</v>
      </c>
      <c r="D53" s="157">
        <f>'Input Sheet'!F53</f>
        <v>30046</v>
      </c>
      <c r="E53" s="118">
        <f>'Input Sheet'!G53</f>
        <v>10.5</v>
      </c>
      <c r="F53" s="120">
        <f>'Input Sheet'!H53</f>
        <v>0.3</v>
      </c>
      <c r="G53" s="112">
        <f>'Input Sheet'!I100</f>
        <v>0</v>
      </c>
      <c r="H53" s="120" t="str">
        <f>'Input Sheet'!J100</f>
        <v/>
      </c>
      <c r="I53" s="122" t="e">
        <f t="shared" si="3"/>
        <v>#VALUE!</v>
      </c>
      <c r="J53" s="117">
        <f>'Input Sheet'!L53</f>
        <v>0</v>
      </c>
      <c r="K53" s="119">
        <f>'Input Sheet'!M53</f>
        <v>0</v>
      </c>
      <c r="L53" s="112">
        <f>'Input Sheet'!I100</f>
        <v>0</v>
      </c>
      <c r="M53" s="120" t="str">
        <f>'Input Sheet'!J100</f>
        <v/>
      </c>
      <c r="N53" s="122" t="e">
        <f t="shared" si="1"/>
        <v>#VALUE!</v>
      </c>
      <c r="O53" s="118">
        <f>'Input Sheet'!Q53</f>
        <v>0</v>
      </c>
      <c r="P53" s="120">
        <f>'Input Sheet'!R53</f>
        <v>0</v>
      </c>
      <c r="Q53" s="131">
        <f>'Input Sheet'!S100</f>
        <v>21</v>
      </c>
      <c r="R53" s="132">
        <f>'Input Sheet'!T100</f>
        <v>26</v>
      </c>
      <c r="S53" s="122">
        <f t="shared" si="2"/>
        <v>0</v>
      </c>
      <c r="T53" s="117">
        <f>'Input Sheet'!V53</f>
        <v>3</v>
      </c>
      <c r="U53" s="129">
        <f>'Input Sheet'!W53</f>
        <v>0</v>
      </c>
    </row>
    <row r="54" spans="1:22" ht="12.75" customHeight="1" x14ac:dyDescent="0.35">
      <c r="A54" s="111">
        <f>'Input Sheet'!C54</f>
        <v>0</v>
      </c>
      <c r="B54" s="111">
        <f>'Input Sheet'!D54</f>
        <v>0</v>
      </c>
      <c r="C54" s="114">
        <f>'Input Sheet'!E54</f>
        <v>0</v>
      </c>
      <c r="D54" s="157">
        <f>'Input Sheet'!F54</f>
        <v>0</v>
      </c>
      <c r="E54" s="118">
        <f>'Input Sheet'!G54</f>
        <v>15.95</v>
      </c>
      <c r="F54" s="120">
        <f>'Input Sheet'!H54</f>
        <v>0.5</v>
      </c>
      <c r="G54" s="112">
        <f>'Input Sheet'!I101</f>
        <v>0</v>
      </c>
      <c r="H54" s="120" t="str">
        <f>'Input Sheet'!J101</f>
        <v/>
      </c>
      <c r="I54" s="122" t="e">
        <f t="shared" si="3"/>
        <v>#VALUE!</v>
      </c>
      <c r="J54" s="117">
        <f>'Input Sheet'!L54</f>
        <v>0</v>
      </c>
      <c r="K54" s="119">
        <f>'Input Sheet'!M54</f>
        <v>0</v>
      </c>
      <c r="L54" s="112">
        <f>'Input Sheet'!I101</f>
        <v>0</v>
      </c>
      <c r="M54" s="120" t="str">
        <f>'Input Sheet'!J101</f>
        <v/>
      </c>
      <c r="N54" s="122" t="e">
        <f t="shared" si="1"/>
        <v>#VALUE!</v>
      </c>
      <c r="O54" s="118">
        <f>'Input Sheet'!Q54</f>
        <v>0</v>
      </c>
      <c r="P54" s="120">
        <f>'Input Sheet'!R54</f>
        <v>0</v>
      </c>
      <c r="Q54" s="131">
        <f>'Input Sheet'!S101</f>
        <v>243</v>
      </c>
      <c r="R54" s="132">
        <f>'Input Sheet'!T101</f>
        <v>12</v>
      </c>
      <c r="S54" s="122">
        <f t="shared" si="2"/>
        <v>0</v>
      </c>
      <c r="T54" s="117">
        <f>'Input Sheet'!V54</f>
        <v>5</v>
      </c>
      <c r="U54" s="129">
        <f>'Input Sheet'!W54</f>
        <v>0</v>
      </c>
    </row>
    <row r="55" spans="1:22" ht="12.75" customHeight="1" x14ac:dyDescent="0.35">
      <c r="A55" s="111">
        <f>'Input Sheet'!C55</f>
        <v>147378</v>
      </c>
      <c r="B55" s="159">
        <f>'Input Sheet'!D55</f>
        <v>2015</v>
      </c>
      <c r="C55" s="160" t="str">
        <f>'Input Sheet'!E55</f>
        <v>SPARK</v>
      </c>
      <c r="D55" s="157">
        <f>'Input Sheet'!F55</f>
        <v>37175</v>
      </c>
      <c r="E55" s="118">
        <f>'Input Sheet'!G55</f>
        <v>10.5</v>
      </c>
      <c r="F55" s="120">
        <f>'Input Sheet'!H55</f>
        <v>0.3</v>
      </c>
      <c r="G55" s="112" t="e">
        <f t="shared" ref="G55:H55" si="4">#REF!</f>
        <v>#REF!</v>
      </c>
      <c r="H55" s="120" t="e">
        <f t="shared" si="4"/>
        <v>#REF!</v>
      </c>
      <c r="I55" s="161" t="e">
        <f>#REF!*H55</f>
        <v>#REF!</v>
      </c>
      <c r="J55" s="117">
        <f>'Input Sheet'!L55</f>
        <v>0</v>
      </c>
      <c r="K55" s="119">
        <f>'Input Sheet'!M55</f>
        <v>0</v>
      </c>
      <c r="L55" s="112" t="e">
        <f t="shared" ref="L55:M55" si="5">#REF!</f>
        <v>#REF!</v>
      </c>
      <c r="M55" s="120" t="e">
        <f t="shared" si="5"/>
        <v>#REF!</v>
      </c>
      <c r="N55" s="161" t="e">
        <f t="shared" si="1"/>
        <v>#REF!</v>
      </c>
      <c r="O55" s="162">
        <f>'Input Sheet'!Q55</f>
        <v>0</v>
      </c>
      <c r="P55" s="120">
        <f>'Input Sheet'!R55</f>
        <v>0</v>
      </c>
      <c r="Q55" s="131" t="e">
        <f t="shared" ref="Q55:R55" si="6">#REF!</f>
        <v>#REF!</v>
      </c>
      <c r="R55" s="132" t="e">
        <f t="shared" si="6"/>
        <v>#REF!</v>
      </c>
      <c r="S55" s="161" t="e">
        <f t="shared" si="2"/>
        <v>#REF!</v>
      </c>
      <c r="T55" s="117">
        <f>'Input Sheet'!V55</f>
        <v>3.5999999999999996</v>
      </c>
      <c r="U55" s="129">
        <f>'Input Sheet'!W55</f>
        <v>1</v>
      </c>
    </row>
    <row r="56" spans="1:22" ht="20.25" customHeight="1" x14ac:dyDescent="0.4">
      <c r="A56" s="163" t="s">
        <v>95</v>
      </c>
      <c r="B56" s="164"/>
      <c r="C56" s="165"/>
      <c r="D56" s="166" t="s">
        <v>15</v>
      </c>
      <c r="E56" s="167">
        <f t="shared" ref="E56:F56" si="7">SUM(E6:E55)</f>
        <v>519.55999999999995</v>
      </c>
      <c r="F56" s="168">
        <f t="shared" si="7"/>
        <v>13.300000000000006</v>
      </c>
      <c r="G56" s="169"/>
      <c r="H56" s="170"/>
      <c r="I56" s="168" t="e">
        <f t="shared" ref="I56:P56" si="8">SUM(I6:I55)</f>
        <v>#VALUE!</v>
      </c>
      <c r="J56" s="171">
        <f t="shared" si="8"/>
        <v>451.32</v>
      </c>
      <c r="K56" s="168">
        <f t="shared" si="8"/>
        <v>8.1999999999999993</v>
      </c>
      <c r="L56" s="172" t="e">
        <f t="shared" si="8"/>
        <v>#REF!</v>
      </c>
      <c r="M56" s="173" t="e">
        <f t="shared" si="8"/>
        <v>#REF!</v>
      </c>
      <c r="N56" s="168" t="e">
        <f t="shared" si="8"/>
        <v>#VALUE!</v>
      </c>
      <c r="O56" s="174">
        <f t="shared" si="8"/>
        <v>1872.77</v>
      </c>
      <c r="P56" s="168">
        <f t="shared" si="8"/>
        <v>20.3</v>
      </c>
      <c r="Q56" s="175"/>
      <c r="R56" s="176"/>
      <c r="S56" s="168" t="e">
        <f t="shared" ref="S56:T56" si="9">SUM(S6:S55)</f>
        <v>#VALUE!</v>
      </c>
      <c r="T56" s="177">
        <f t="shared" si="9"/>
        <v>785.75</v>
      </c>
      <c r="U56" s="178">
        <f>COUNTIF(U6:U55,1)</f>
        <v>24</v>
      </c>
      <c r="V56" s="17"/>
    </row>
    <row r="57" spans="1:22" ht="12.75" customHeight="1" x14ac:dyDescent="0.4">
      <c r="A57" s="179" t="s">
        <v>98</v>
      </c>
      <c r="B57" s="180"/>
      <c r="C57" s="181"/>
      <c r="D57" s="182"/>
      <c r="E57" s="272" t="s">
        <v>99</v>
      </c>
      <c r="F57" s="273"/>
      <c r="G57" s="273"/>
      <c r="H57" s="273"/>
      <c r="I57" s="274"/>
      <c r="J57" s="272" t="s">
        <v>100</v>
      </c>
      <c r="K57" s="273"/>
      <c r="L57" s="273"/>
      <c r="M57" s="273"/>
      <c r="N57" s="274"/>
      <c r="O57" s="272" t="s">
        <v>101</v>
      </c>
      <c r="P57" s="273"/>
      <c r="Q57" s="273"/>
      <c r="R57" s="273"/>
      <c r="S57" s="274"/>
      <c r="T57" s="292" t="s">
        <v>22</v>
      </c>
      <c r="U57" s="295" t="s">
        <v>53</v>
      </c>
    </row>
    <row r="58" spans="1:22" ht="13.5" customHeight="1" x14ac:dyDescent="0.35">
      <c r="A58" s="183" t="s">
        <v>102</v>
      </c>
      <c r="B58" s="17"/>
      <c r="C58" s="17"/>
      <c r="D58" s="182"/>
      <c r="E58" s="270" t="s">
        <v>57</v>
      </c>
      <c r="F58" s="266" t="s">
        <v>58</v>
      </c>
      <c r="G58" s="266" t="s">
        <v>59</v>
      </c>
      <c r="H58" s="266" t="s">
        <v>60</v>
      </c>
      <c r="I58" s="268" t="s">
        <v>61</v>
      </c>
      <c r="J58" s="270" t="s">
        <v>57</v>
      </c>
      <c r="K58" s="266" t="s">
        <v>58</v>
      </c>
      <c r="L58" s="266" t="s">
        <v>59</v>
      </c>
      <c r="M58" s="266" t="s">
        <v>60</v>
      </c>
      <c r="N58" s="268" t="s">
        <v>61</v>
      </c>
      <c r="O58" s="270" t="s">
        <v>57</v>
      </c>
      <c r="P58" s="266" t="s">
        <v>58</v>
      </c>
      <c r="Q58" s="266" t="s">
        <v>59</v>
      </c>
      <c r="R58" s="266" t="s">
        <v>60</v>
      </c>
      <c r="S58" s="268" t="s">
        <v>61</v>
      </c>
      <c r="T58" s="293"/>
      <c r="U58" s="296"/>
    </row>
    <row r="59" spans="1:22" ht="12.75" customHeight="1" x14ac:dyDescent="0.35">
      <c r="A59" s="184"/>
      <c r="B59" s="95"/>
      <c r="C59" s="95"/>
      <c r="D59" s="185"/>
      <c r="E59" s="271"/>
      <c r="F59" s="267"/>
      <c r="G59" s="267"/>
      <c r="H59" s="267"/>
      <c r="I59" s="269"/>
      <c r="J59" s="271"/>
      <c r="K59" s="267"/>
      <c r="L59" s="267"/>
      <c r="M59" s="267"/>
      <c r="N59" s="269"/>
      <c r="O59" s="271"/>
      <c r="P59" s="267"/>
      <c r="Q59" s="267"/>
      <c r="R59" s="267"/>
      <c r="S59" s="269"/>
      <c r="T59" s="297"/>
      <c r="U59" s="253"/>
    </row>
    <row r="60" spans="1:22" ht="12.75" customHeight="1" x14ac:dyDescent="0.35"/>
    <row r="61" spans="1:22" ht="12.75" customHeight="1" x14ac:dyDescent="0.35"/>
    <row r="62" spans="1:22" ht="12.75" customHeight="1" x14ac:dyDescent="0.35"/>
    <row r="63" spans="1:22" ht="12.75" customHeight="1" x14ac:dyDescent="0.35"/>
    <row r="64" spans="1:22" ht="12.75" customHeight="1" x14ac:dyDescent="0.35"/>
    <row r="65" spans="20:20" ht="12.75" customHeight="1" x14ac:dyDescent="0.35">
      <c r="T65" t="s">
        <v>103</v>
      </c>
    </row>
    <row r="66" spans="20:20" ht="12.75" customHeight="1" x14ac:dyDescent="0.35"/>
  </sheetData>
  <mergeCells count="44">
    <mergeCell ref="U57:U59"/>
    <mergeCell ref="T57:T59"/>
    <mergeCell ref="S58:S59"/>
    <mergeCell ref="O57:S57"/>
    <mergeCell ref="O58:O59"/>
    <mergeCell ref="Q58:Q59"/>
    <mergeCell ref="P58:P59"/>
    <mergeCell ref="R58:R59"/>
    <mergeCell ref="A1:U1"/>
    <mergeCell ref="S4:S5"/>
    <mergeCell ref="R4:R5"/>
    <mergeCell ref="F4:F5"/>
    <mergeCell ref="P4:P5"/>
    <mergeCell ref="M4:M5"/>
    <mergeCell ref="U3:U5"/>
    <mergeCell ref="T3:T5"/>
    <mergeCell ref="Q4:Q5"/>
    <mergeCell ref="I4:I5"/>
    <mergeCell ref="H4:H5"/>
    <mergeCell ref="A2:D2"/>
    <mergeCell ref="A3:D3"/>
    <mergeCell ref="A4:A5"/>
    <mergeCell ref="J2:N3"/>
    <mergeCell ref="O2:S3"/>
    <mergeCell ref="E2:I3"/>
    <mergeCell ref="N58:N59"/>
    <mergeCell ref="N4:N5"/>
    <mergeCell ref="O4:O5"/>
    <mergeCell ref="G4:G5"/>
    <mergeCell ref="J4:J5"/>
    <mergeCell ref="K4:K5"/>
    <mergeCell ref="L4:L5"/>
    <mergeCell ref="J57:N57"/>
    <mergeCell ref="E57:I57"/>
    <mergeCell ref="E4:E5"/>
    <mergeCell ref="F58:F59"/>
    <mergeCell ref="G58:G59"/>
    <mergeCell ref="E58:E59"/>
    <mergeCell ref="H58:H59"/>
    <mergeCell ref="I58:I59"/>
    <mergeCell ref="L58:L59"/>
    <mergeCell ref="M58:M59"/>
    <mergeCell ref="J58:J59"/>
    <mergeCell ref="K58:K5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31"/>
  <sheetViews>
    <sheetView workbookViewId="0"/>
  </sheetViews>
  <sheetFormatPr defaultColWidth="14.3984375" defaultRowHeight="15" customHeight="1" x14ac:dyDescent="0.35"/>
  <cols>
    <col min="1" max="1" width="8" customWidth="1"/>
    <col min="2" max="2" width="6.3984375" customWidth="1"/>
    <col min="3" max="3" width="8.73046875" customWidth="1"/>
    <col min="4" max="4" width="8.53125" customWidth="1"/>
    <col min="5" max="5" width="10.1328125" customWidth="1"/>
    <col min="6" max="6" width="8.73046875" customWidth="1"/>
    <col min="7" max="7" width="10.86328125" hidden="1" customWidth="1"/>
    <col min="8" max="8" width="11.3984375" hidden="1" customWidth="1"/>
    <col min="9" max="9" width="9" hidden="1" customWidth="1"/>
    <col min="10" max="10" width="9.3984375" customWidth="1"/>
    <col min="11" max="11" width="7.73046875" customWidth="1"/>
    <col min="12" max="12" width="10.3984375" hidden="1" customWidth="1"/>
    <col min="13" max="13" width="11.1328125" hidden="1" customWidth="1"/>
    <col min="14" max="14" width="0.1328125" hidden="1" customWidth="1"/>
    <col min="15" max="15" width="9.265625" customWidth="1"/>
    <col min="16" max="16" width="8.73046875" customWidth="1"/>
    <col min="17" max="17" width="10.3984375" hidden="1" customWidth="1"/>
    <col min="18" max="19" width="0.1328125" hidden="1" customWidth="1"/>
    <col min="20" max="20" width="8.73046875" customWidth="1"/>
    <col min="21" max="21" width="10.3984375" customWidth="1"/>
    <col min="22" max="26" width="8.73046875" customWidth="1"/>
  </cols>
  <sheetData>
    <row r="1" spans="1:21" ht="21.75" customHeight="1" x14ac:dyDescent="0.6">
      <c r="A1" s="286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2"/>
    </row>
    <row r="2" spans="1:21" ht="18.75" customHeight="1" x14ac:dyDescent="0.6">
      <c r="A2" s="275"/>
      <c r="B2" s="276"/>
      <c r="C2" s="276"/>
      <c r="D2" s="277"/>
      <c r="E2" s="280" t="s">
        <v>46</v>
      </c>
      <c r="F2" s="281"/>
      <c r="G2" s="281"/>
      <c r="H2" s="281"/>
      <c r="I2" s="282"/>
      <c r="J2" s="280" t="s">
        <v>47</v>
      </c>
      <c r="K2" s="281"/>
      <c r="L2" s="281"/>
      <c r="M2" s="281"/>
      <c r="N2" s="282"/>
      <c r="O2" s="280" t="s">
        <v>48</v>
      </c>
      <c r="P2" s="281"/>
      <c r="Q2" s="281"/>
      <c r="R2" s="281"/>
      <c r="S2" s="282"/>
      <c r="T2" s="100"/>
      <c r="U2" s="101"/>
    </row>
    <row r="3" spans="1:21" ht="12.75" customHeight="1" x14ac:dyDescent="0.4">
      <c r="A3" s="278" t="s">
        <v>49</v>
      </c>
      <c r="B3" s="276"/>
      <c r="C3" s="276"/>
      <c r="D3" s="277"/>
      <c r="E3" s="283"/>
      <c r="F3" s="284"/>
      <c r="G3" s="284"/>
      <c r="H3" s="284"/>
      <c r="I3" s="285"/>
      <c r="J3" s="283"/>
      <c r="K3" s="284"/>
      <c r="L3" s="284"/>
      <c r="M3" s="284"/>
      <c r="N3" s="285"/>
      <c r="O3" s="283"/>
      <c r="P3" s="284"/>
      <c r="Q3" s="284"/>
      <c r="R3" s="284"/>
      <c r="S3" s="285"/>
      <c r="T3" s="292" t="s">
        <v>22</v>
      </c>
      <c r="U3" s="289" t="s">
        <v>53</v>
      </c>
    </row>
    <row r="4" spans="1:21" ht="12.75" customHeight="1" x14ac:dyDescent="0.35">
      <c r="A4" s="298" t="s">
        <v>56</v>
      </c>
      <c r="B4" s="104"/>
      <c r="C4" s="104"/>
      <c r="D4" s="105"/>
      <c r="E4" s="270" t="s">
        <v>57</v>
      </c>
      <c r="F4" s="266" t="s">
        <v>58</v>
      </c>
      <c r="G4" s="266" t="s">
        <v>59</v>
      </c>
      <c r="H4" s="266" t="s">
        <v>60</v>
      </c>
      <c r="I4" s="268" t="s">
        <v>61</v>
      </c>
      <c r="J4" s="270" t="s">
        <v>57</v>
      </c>
      <c r="K4" s="266" t="s">
        <v>58</v>
      </c>
      <c r="L4" s="266" t="s">
        <v>59</v>
      </c>
      <c r="M4" s="266" t="s">
        <v>60</v>
      </c>
      <c r="N4" s="268" t="s">
        <v>61</v>
      </c>
      <c r="O4" s="270" t="s">
        <v>57</v>
      </c>
      <c r="P4" s="266" t="s">
        <v>58</v>
      </c>
      <c r="Q4" s="266" t="s">
        <v>59</v>
      </c>
      <c r="R4" s="266" t="s">
        <v>60</v>
      </c>
      <c r="S4" s="268" t="s">
        <v>61</v>
      </c>
      <c r="T4" s="293"/>
      <c r="U4" s="290"/>
    </row>
    <row r="5" spans="1:21" ht="12.75" customHeight="1" x14ac:dyDescent="0.35">
      <c r="A5" s="271"/>
      <c r="B5" s="106" t="s">
        <v>62</v>
      </c>
      <c r="C5" s="106" t="s">
        <v>63</v>
      </c>
      <c r="D5" s="108" t="s">
        <v>64</v>
      </c>
      <c r="E5" s="271"/>
      <c r="F5" s="267"/>
      <c r="G5" s="267"/>
      <c r="H5" s="267"/>
      <c r="I5" s="269"/>
      <c r="J5" s="271"/>
      <c r="K5" s="267"/>
      <c r="L5" s="267"/>
      <c r="M5" s="267"/>
      <c r="N5" s="269"/>
      <c r="O5" s="271"/>
      <c r="P5" s="267"/>
      <c r="Q5" s="267"/>
      <c r="R5" s="267"/>
      <c r="S5" s="269"/>
      <c r="T5" s="294"/>
      <c r="U5" s="291"/>
    </row>
    <row r="6" spans="1:21" ht="12.75" customHeight="1" x14ac:dyDescent="0.35">
      <c r="A6" s="111">
        <f>'Input Sheet'!C56</f>
        <v>147379</v>
      </c>
      <c r="B6" s="112">
        <f>'Input Sheet'!D56</f>
        <v>2006</v>
      </c>
      <c r="C6" s="114" t="str">
        <f>'Input Sheet'!E56</f>
        <v>LUCERNE</v>
      </c>
      <c r="D6" s="116">
        <f>'Input Sheet'!F56</f>
        <v>119513</v>
      </c>
      <c r="E6" s="118">
        <f>'Input Sheet'!G56</f>
        <v>10.5</v>
      </c>
      <c r="F6" s="120">
        <f>'Input Sheet'!H56</f>
        <v>0.3</v>
      </c>
      <c r="G6" s="112">
        <f>'Input Sheet'!I56</f>
        <v>399</v>
      </c>
      <c r="H6" s="120">
        <f>'Input Sheet'!J56</f>
        <v>10</v>
      </c>
      <c r="I6" s="122">
        <f t="shared" ref="I6:I109" si="0">F6*H6</f>
        <v>3</v>
      </c>
      <c r="J6" s="118">
        <f>'Input Sheet'!L56</f>
        <v>0</v>
      </c>
      <c r="K6" s="120">
        <f>'Input Sheet'!M56</f>
        <v>0</v>
      </c>
      <c r="L6" s="112">
        <f>'Input Sheet'!N56</f>
        <v>0</v>
      </c>
      <c r="M6" s="120" t="str">
        <f>'Input Sheet'!O56</f>
        <v/>
      </c>
      <c r="N6" s="122" t="e">
        <f t="shared" ref="N6:N109" si="1">K6*M6</f>
        <v>#VALUE!</v>
      </c>
      <c r="O6" s="118">
        <f>'Input Sheet'!Q56</f>
        <v>0</v>
      </c>
      <c r="P6" s="120">
        <f>'Input Sheet'!R56</f>
        <v>0</v>
      </c>
      <c r="Q6" s="112">
        <f>'Input Sheet'!S56</f>
        <v>0</v>
      </c>
      <c r="R6" s="120" t="str">
        <f>'Input Sheet'!T56</f>
        <v/>
      </c>
      <c r="S6" s="125" t="e">
        <f t="shared" ref="S6:S109" si="2">P6*R6</f>
        <v>#VALUE!</v>
      </c>
      <c r="T6" s="117">
        <f>'Input Sheet'!V56</f>
        <v>3</v>
      </c>
      <c r="U6" s="128">
        <f>'Input Sheet'!W56</f>
        <v>1</v>
      </c>
    </row>
    <row r="7" spans="1:21" ht="12.75" customHeight="1" x14ac:dyDescent="0.35">
      <c r="A7" s="111">
        <f>'Input Sheet'!C57</f>
        <v>147380</v>
      </c>
      <c r="B7" s="112">
        <f>'Input Sheet'!D57</f>
        <v>2004</v>
      </c>
      <c r="C7" s="114">
        <f>'Input Sheet'!E57</f>
        <v>2500</v>
      </c>
      <c r="D7" s="116">
        <f>'Input Sheet'!F57</f>
        <v>357508</v>
      </c>
      <c r="E7" s="118">
        <f>'Input Sheet'!G57</f>
        <v>0</v>
      </c>
      <c r="F7" s="120">
        <f>'Input Sheet'!H57</f>
        <v>0</v>
      </c>
      <c r="G7" s="112">
        <f>'Input Sheet'!I57</f>
        <v>0</v>
      </c>
      <c r="H7" s="120" t="str">
        <f>'Input Sheet'!J57</f>
        <v/>
      </c>
      <c r="I7" s="122" t="e">
        <f t="shared" si="0"/>
        <v>#VALUE!</v>
      </c>
      <c r="J7" s="118">
        <f>'Input Sheet'!L57</f>
        <v>0</v>
      </c>
      <c r="K7" s="120">
        <f>'Input Sheet'!M57</f>
        <v>0</v>
      </c>
      <c r="L7" s="112">
        <f>'Input Sheet'!N57</f>
        <v>0</v>
      </c>
      <c r="M7" s="120" t="str">
        <f>'Input Sheet'!O57</f>
        <v/>
      </c>
      <c r="N7" s="122" t="e">
        <f t="shared" si="1"/>
        <v>#VALUE!</v>
      </c>
      <c r="O7" s="118">
        <f>'Input Sheet'!Q57</f>
        <v>267</v>
      </c>
      <c r="P7" s="120">
        <f>'Input Sheet'!R57</f>
        <v>3</v>
      </c>
      <c r="Q7" s="112">
        <f>'Input Sheet'!S57</f>
        <v>8</v>
      </c>
      <c r="R7" s="120">
        <f>'Input Sheet'!T57</f>
        <v>26</v>
      </c>
      <c r="S7" s="125">
        <f t="shared" si="2"/>
        <v>78</v>
      </c>
      <c r="T7" s="117">
        <f>'Input Sheet'!V57</f>
        <v>78</v>
      </c>
      <c r="U7" s="128">
        <f>'Input Sheet'!W57</f>
        <v>0</v>
      </c>
    </row>
    <row r="8" spans="1:21" ht="12.75" customHeight="1" x14ac:dyDescent="0.35">
      <c r="A8" s="111">
        <f>'Input Sheet'!C58</f>
        <v>0</v>
      </c>
      <c r="B8" s="112">
        <f>'Input Sheet'!D58</f>
        <v>0</v>
      </c>
      <c r="C8" s="114">
        <f>'Input Sheet'!E58</f>
        <v>0</v>
      </c>
      <c r="D8" s="116">
        <f>'Input Sheet'!F58</f>
        <v>0</v>
      </c>
      <c r="E8" s="118">
        <f>'Input Sheet'!G58</f>
        <v>0</v>
      </c>
      <c r="F8" s="120">
        <f>'Input Sheet'!H58</f>
        <v>0</v>
      </c>
      <c r="G8" s="112">
        <f>'Input Sheet'!I58</f>
        <v>0</v>
      </c>
      <c r="H8" s="120" t="str">
        <f>'Input Sheet'!J58</f>
        <v/>
      </c>
      <c r="I8" s="122" t="e">
        <f t="shared" si="0"/>
        <v>#VALUE!</v>
      </c>
      <c r="J8" s="118">
        <f>'Input Sheet'!L58</f>
        <v>0</v>
      </c>
      <c r="K8" s="120">
        <f>'Input Sheet'!M58</f>
        <v>0</v>
      </c>
      <c r="L8" s="112">
        <f>'Input Sheet'!N58</f>
        <v>0</v>
      </c>
      <c r="M8" s="120" t="str">
        <f>'Input Sheet'!O58</f>
        <v/>
      </c>
      <c r="N8" s="122" t="e">
        <f t="shared" si="1"/>
        <v>#VALUE!</v>
      </c>
      <c r="O8" s="118">
        <f>'Input Sheet'!Q58</f>
        <v>133.5</v>
      </c>
      <c r="P8" s="120">
        <f>'Input Sheet'!R58</f>
        <v>1.5</v>
      </c>
      <c r="Q8" s="112">
        <f>'Input Sheet'!S58</f>
        <v>8</v>
      </c>
      <c r="R8" s="120">
        <f>'Input Sheet'!T58</f>
        <v>26</v>
      </c>
      <c r="S8" s="125">
        <f t="shared" si="2"/>
        <v>39</v>
      </c>
      <c r="T8" s="117">
        <f>'Input Sheet'!V58</f>
        <v>39</v>
      </c>
      <c r="U8" s="128">
        <f>'Input Sheet'!W58</f>
        <v>0</v>
      </c>
    </row>
    <row r="9" spans="1:21" ht="12.75" customHeight="1" x14ac:dyDescent="0.35">
      <c r="A9" s="111">
        <f>'Input Sheet'!C59</f>
        <v>147381</v>
      </c>
      <c r="B9" s="112">
        <f>'Input Sheet'!D59</f>
        <v>2007</v>
      </c>
      <c r="C9" s="114" t="str">
        <f>'Input Sheet'!E59</f>
        <v>TAHOE</v>
      </c>
      <c r="D9" s="116">
        <f>'Input Sheet'!F59</f>
        <v>152250</v>
      </c>
      <c r="E9" s="118">
        <f>'Input Sheet'!G59</f>
        <v>10.5</v>
      </c>
      <c r="F9" s="120">
        <f>'Input Sheet'!H59</f>
        <v>0.3</v>
      </c>
      <c r="G9" s="112">
        <f>'Input Sheet'!I59</f>
        <v>399</v>
      </c>
      <c r="H9" s="120">
        <f>'Input Sheet'!J59</f>
        <v>10</v>
      </c>
      <c r="I9" s="122">
        <f t="shared" si="0"/>
        <v>3</v>
      </c>
      <c r="J9" s="118">
        <f>'Input Sheet'!L59</f>
        <v>0</v>
      </c>
      <c r="K9" s="120">
        <f>'Input Sheet'!M59</f>
        <v>0</v>
      </c>
      <c r="L9" s="112">
        <f>'Input Sheet'!N59</f>
        <v>0</v>
      </c>
      <c r="M9" s="120" t="str">
        <f>'Input Sheet'!O59</f>
        <v/>
      </c>
      <c r="N9" s="122" t="e">
        <f t="shared" si="1"/>
        <v>#VALUE!</v>
      </c>
      <c r="O9" s="118">
        <f>'Input Sheet'!Q59</f>
        <v>0</v>
      </c>
      <c r="P9" s="120">
        <f>'Input Sheet'!R59</f>
        <v>0</v>
      </c>
      <c r="Q9" s="112">
        <f>'Input Sheet'!S59</f>
        <v>0</v>
      </c>
      <c r="R9" s="120" t="str">
        <f>'Input Sheet'!T59</f>
        <v/>
      </c>
      <c r="S9" s="125" t="e">
        <f t="shared" si="2"/>
        <v>#VALUE!</v>
      </c>
      <c r="T9" s="117">
        <f>'Input Sheet'!V59</f>
        <v>3</v>
      </c>
      <c r="U9" s="128">
        <f>'Input Sheet'!W59</f>
        <v>0</v>
      </c>
    </row>
    <row r="10" spans="1:21" ht="12.75" customHeight="1" x14ac:dyDescent="0.35">
      <c r="A10" s="111">
        <f>'Input Sheet'!C60</f>
        <v>0</v>
      </c>
      <c r="B10" s="112">
        <f>'Input Sheet'!D60</f>
        <v>0</v>
      </c>
      <c r="C10" s="114">
        <f>'Input Sheet'!E60</f>
        <v>0</v>
      </c>
      <c r="D10" s="116">
        <f>'Input Sheet'!F60</f>
        <v>0</v>
      </c>
      <c r="E10" s="118">
        <f>'Input Sheet'!G60</f>
        <v>15.95</v>
      </c>
      <c r="F10" s="120">
        <f>'Input Sheet'!H60</f>
        <v>0.5</v>
      </c>
      <c r="G10" s="112">
        <f>'Input Sheet'!I60</f>
        <v>399</v>
      </c>
      <c r="H10" s="120">
        <f>'Input Sheet'!J60</f>
        <v>10</v>
      </c>
      <c r="I10" s="122">
        <f t="shared" si="0"/>
        <v>5</v>
      </c>
      <c r="J10" s="118">
        <f>'Input Sheet'!L60</f>
        <v>0</v>
      </c>
      <c r="K10" s="120">
        <f>'Input Sheet'!M60</f>
        <v>0</v>
      </c>
      <c r="L10" s="112">
        <f>'Input Sheet'!N60</f>
        <v>0</v>
      </c>
      <c r="M10" s="120" t="str">
        <f>'Input Sheet'!O60</f>
        <v/>
      </c>
      <c r="N10" s="122" t="e">
        <f t="shared" si="1"/>
        <v>#VALUE!</v>
      </c>
      <c r="O10" s="118">
        <f>'Input Sheet'!Q60</f>
        <v>0</v>
      </c>
      <c r="P10" s="120">
        <f>'Input Sheet'!R60</f>
        <v>0</v>
      </c>
      <c r="Q10" s="112">
        <f>'Input Sheet'!S60</f>
        <v>0</v>
      </c>
      <c r="R10" s="120" t="str">
        <f>'Input Sheet'!T60</f>
        <v/>
      </c>
      <c r="S10" s="125" t="e">
        <f t="shared" si="2"/>
        <v>#VALUE!</v>
      </c>
      <c r="T10" s="117">
        <f>'Input Sheet'!V60</f>
        <v>5</v>
      </c>
      <c r="U10" s="128">
        <f>'Input Sheet'!W60</f>
        <v>0</v>
      </c>
    </row>
    <row r="11" spans="1:21" ht="12.75" customHeight="1" x14ac:dyDescent="0.35">
      <c r="A11" s="111">
        <f>'Input Sheet'!C61</f>
        <v>147383</v>
      </c>
      <c r="B11" s="112">
        <f>'Input Sheet'!D61</f>
        <v>2014</v>
      </c>
      <c r="C11" s="114" t="str">
        <f>'Input Sheet'!E61</f>
        <v>LACROS</v>
      </c>
      <c r="D11" s="116">
        <f>'Input Sheet'!F61</f>
        <v>24995</v>
      </c>
      <c r="E11" s="118">
        <f>'Input Sheet'!G61</f>
        <v>10.5</v>
      </c>
      <c r="F11" s="120">
        <f>'Input Sheet'!H61</f>
        <v>0.3</v>
      </c>
      <c r="G11" s="112">
        <f>'Input Sheet'!I61</f>
        <v>392</v>
      </c>
      <c r="H11" s="120">
        <f>'Input Sheet'!J61</f>
        <v>10</v>
      </c>
      <c r="I11" s="122">
        <f t="shared" si="0"/>
        <v>3</v>
      </c>
      <c r="J11" s="118">
        <f>'Input Sheet'!L61</f>
        <v>0</v>
      </c>
      <c r="K11" s="120">
        <f>'Input Sheet'!M61</f>
        <v>0</v>
      </c>
      <c r="L11" s="112">
        <f>'Input Sheet'!N61</f>
        <v>0</v>
      </c>
      <c r="M11" s="120" t="str">
        <f>'Input Sheet'!O61</f>
        <v/>
      </c>
      <c r="N11" s="122" t="e">
        <f t="shared" si="1"/>
        <v>#VALUE!</v>
      </c>
      <c r="O11" s="118">
        <f>'Input Sheet'!Q61</f>
        <v>0</v>
      </c>
      <c r="P11" s="120">
        <f>'Input Sheet'!R61</f>
        <v>0</v>
      </c>
      <c r="Q11" s="112">
        <f>'Input Sheet'!S61</f>
        <v>0</v>
      </c>
      <c r="R11" s="120" t="str">
        <f>'Input Sheet'!T61</f>
        <v/>
      </c>
      <c r="S11" s="125" t="e">
        <f t="shared" si="2"/>
        <v>#VALUE!</v>
      </c>
      <c r="T11" s="117">
        <f>'Input Sheet'!V61</f>
        <v>3</v>
      </c>
      <c r="U11" s="128">
        <f>'Input Sheet'!W61</f>
        <v>1</v>
      </c>
    </row>
    <row r="12" spans="1:21" ht="12.75" customHeight="1" x14ac:dyDescent="0.35">
      <c r="A12" s="111">
        <f>'Input Sheet'!C62</f>
        <v>147384</v>
      </c>
      <c r="B12" s="112">
        <f>'Input Sheet'!D62</f>
        <v>2009</v>
      </c>
      <c r="C12" s="114" t="str">
        <f>'Input Sheet'!E62</f>
        <v>IMPALA</v>
      </c>
      <c r="D12" s="116">
        <f>'Input Sheet'!F62</f>
        <v>154910</v>
      </c>
      <c r="E12" s="118">
        <f>'Input Sheet'!G62</f>
        <v>0</v>
      </c>
      <c r="F12" s="120">
        <f>'Input Sheet'!H62</f>
        <v>0</v>
      </c>
      <c r="G12" s="112">
        <f>'Input Sheet'!I62</f>
        <v>0</v>
      </c>
      <c r="H12" s="120" t="str">
        <f>'Input Sheet'!J62</f>
        <v/>
      </c>
      <c r="I12" s="122" t="e">
        <f t="shared" si="0"/>
        <v>#VALUE!</v>
      </c>
      <c r="J12" s="118">
        <f>'Input Sheet'!L62</f>
        <v>0</v>
      </c>
      <c r="K12" s="120">
        <f>'Input Sheet'!M62</f>
        <v>0</v>
      </c>
      <c r="L12" s="112">
        <f>'Input Sheet'!N62</f>
        <v>0</v>
      </c>
      <c r="M12" s="120" t="str">
        <f>'Input Sheet'!O62</f>
        <v/>
      </c>
      <c r="N12" s="122" t="e">
        <f t="shared" si="1"/>
        <v>#VALUE!</v>
      </c>
      <c r="O12" s="118">
        <f>'Input Sheet'!Q62</f>
        <v>209.9</v>
      </c>
      <c r="P12" s="120">
        <f>'Input Sheet'!R62</f>
        <v>2</v>
      </c>
      <c r="Q12" s="112">
        <f>'Input Sheet'!S62</f>
        <v>270</v>
      </c>
      <c r="R12" s="120">
        <f>'Input Sheet'!T62</f>
        <v>25</v>
      </c>
      <c r="S12" s="125">
        <f t="shared" si="2"/>
        <v>50</v>
      </c>
      <c r="T12" s="117">
        <f>'Input Sheet'!V62</f>
        <v>50</v>
      </c>
      <c r="U12" s="128">
        <f>'Input Sheet'!W62</f>
        <v>1</v>
      </c>
    </row>
    <row r="13" spans="1:21" ht="12.75" customHeight="1" x14ac:dyDescent="0.35">
      <c r="A13" s="111">
        <f>'Input Sheet'!C63</f>
        <v>147386</v>
      </c>
      <c r="B13" s="112">
        <f>'Input Sheet'!D63</f>
        <v>2016</v>
      </c>
      <c r="C13" s="114" t="str">
        <f>'Input Sheet'!E63</f>
        <v>LACROS</v>
      </c>
      <c r="D13" s="116">
        <f>'Input Sheet'!F63</f>
        <v>17047</v>
      </c>
      <c r="E13" s="118">
        <f>'Input Sheet'!G63</f>
        <v>10.5</v>
      </c>
      <c r="F13" s="120">
        <f>'Input Sheet'!H63</f>
        <v>0.3</v>
      </c>
      <c r="G13" s="112">
        <f>'Input Sheet'!I63</f>
        <v>445</v>
      </c>
      <c r="H13" s="120">
        <f>'Input Sheet'!J63</f>
        <v>10</v>
      </c>
      <c r="I13" s="122">
        <f t="shared" si="0"/>
        <v>3</v>
      </c>
      <c r="J13" s="118">
        <f>'Input Sheet'!L63</f>
        <v>0</v>
      </c>
      <c r="K13" s="120">
        <f>'Input Sheet'!M63</f>
        <v>0</v>
      </c>
      <c r="L13" s="112">
        <f>'Input Sheet'!N63</f>
        <v>0</v>
      </c>
      <c r="M13" s="120" t="str">
        <f>'Input Sheet'!O63</f>
        <v/>
      </c>
      <c r="N13" s="122" t="e">
        <f t="shared" si="1"/>
        <v>#VALUE!</v>
      </c>
      <c r="O13" s="118">
        <f>'Input Sheet'!Q63</f>
        <v>0</v>
      </c>
      <c r="P13" s="120">
        <f>'Input Sheet'!R63</f>
        <v>0</v>
      </c>
      <c r="Q13" s="112">
        <f>'Input Sheet'!S63</f>
        <v>0</v>
      </c>
      <c r="R13" s="120" t="str">
        <f>'Input Sheet'!T63</f>
        <v/>
      </c>
      <c r="S13" s="125" t="e">
        <f t="shared" si="2"/>
        <v>#VALUE!</v>
      </c>
      <c r="T13" s="117">
        <f>'Input Sheet'!V63</f>
        <v>3</v>
      </c>
      <c r="U13" s="128">
        <f>'Input Sheet'!W63</f>
        <v>1</v>
      </c>
    </row>
    <row r="14" spans="1:21" ht="12.75" customHeight="1" x14ac:dyDescent="0.35">
      <c r="A14" s="111">
        <f>'Input Sheet'!C64</f>
        <v>147387</v>
      </c>
      <c r="B14" s="112">
        <f>'Input Sheet'!D64</f>
        <v>2010</v>
      </c>
      <c r="C14" s="114">
        <f>'Input Sheet'!E64</f>
        <v>1500</v>
      </c>
      <c r="D14" s="116">
        <f>'Input Sheet'!F64</f>
        <v>107412</v>
      </c>
      <c r="E14" s="118">
        <f>'Input Sheet'!G64</f>
        <v>0</v>
      </c>
      <c r="F14" s="120">
        <f>'Input Sheet'!H64</f>
        <v>0</v>
      </c>
      <c r="G14" s="112">
        <f>'Input Sheet'!I64</f>
        <v>0</v>
      </c>
      <c r="H14" s="120" t="str">
        <f>'Input Sheet'!J64</f>
        <v/>
      </c>
      <c r="I14" s="122" t="e">
        <f t="shared" si="0"/>
        <v>#VALUE!</v>
      </c>
      <c r="J14" s="118">
        <f>'Input Sheet'!L64</f>
        <v>0</v>
      </c>
      <c r="K14" s="120">
        <f>'Input Sheet'!M64</f>
        <v>0</v>
      </c>
      <c r="L14" s="112">
        <f>'Input Sheet'!N64</f>
        <v>0</v>
      </c>
      <c r="M14" s="120" t="str">
        <f>'Input Sheet'!O64</f>
        <v/>
      </c>
      <c r="N14" s="122" t="e">
        <f t="shared" si="1"/>
        <v>#VALUE!</v>
      </c>
      <c r="O14" s="118">
        <f>'Input Sheet'!Q64</f>
        <v>161.91</v>
      </c>
      <c r="P14" s="120">
        <f>'Input Sheet'!R64</f>
        <v>1.8</v>
      </c>
      <c r="Q14" s="112">
        <f>'Input Sheet'!S64</f>
        <v>367</v>
      </c>
      <c r="R14" s="120">
        <f>'Input Sheet'!T64</f>
        <v>22.5</v>
      </c>
      <c r="S14" s="125">
        <f t="shared" si="2"/>
        <v>40.5</v>
      </c>
      <c r="T14" s="117">
        <f>'Input Sheet'!V64</f>
        <v>40.5</v>
      </c>
      <c r="U14" s="128">
        <f>'Input Sheet'!W64</f>
        <v>1</v>
      </c>
    </row>
    <row r="15" spans="1:21" ht="12.75" customHeight="1" x14ac:dyDescent="0.35">
      <c r="A15" s="111">
        <f>'Input Sheet'!C65</f>
        <v>147394</v>
      </c>
      <c r="B15" s="112">
        <f>'Input Sheet'!D65</f>
        <v>2014</v>
      </c>
      <c r="C15" s="114" t="str">
        <f>'Input Sheet'!E65</f>
        <v>FUSION</v>
      </c>
      <c r="D15" s="116">
        <f>'Input Sheet'!F65</f>
        <v>145570</v>
      </c>
      <c r="E15" s="118">
        <f>'Input Sheet'!G65</f>
        <v>0</v>
      </c>
      <c r="F15" s="120">
        <f>'Input Sheet'!H65</f>
        <v>0</v>
      </c>
      <c r="G15" s="112">
        <f>'Input Sheet'!I65</f>
        <v>0</v>
      </c>
      <c r="H15" s="120" t="str">
        <f>'Input Sheet'!J65</f>
        <v/>
      </c>
      <c r="I15" s="122" t="e">
        <f t="shared" si="0"/>
        <v>#VALUE!</v>
      </c>
      <c r="J15" s="118">
        <f>'Input Sheet'!L65</f>
        <v>0</v>
      </c>
      <c r="K15" s="120">
        <f>'Input Sheet'!M65</f>
        <v>0</v>
      </c>
      <c r="L15" s="112">
        <f>'Input Sheet'!N65</f>
        <v>0</v>
      </c>
      <c r="M15" s="120" t="str">
        <f>'Input Sheet'!O65</f>
        <v/>
      </c>
      <c r="N15" s="122" t="e">
        <f t="shared" si="1"/>
        <v>#VALUE!</v>
      </c>
      <c r="O15" s="118">
        <f>'Input Sheet'!Q65</f>
        <v>178.42</v>
      </c>
      <c r="P15" s="120">
        <f>'Input Sheet'!R65</f>
        <v>1.7</v>
      </c>
      <c r="Q15" s="112">
        <f>'Input Sheet'!S65</f>
        <v>243</v>
      </c>
      <c r="R15" s="120">
        <f>'Input Sheet'!T65</f>
        <v>12</v>
      </c>
      <c r="S15" s="125">
        <f t="shared" si="2"/>
        <v>20.399999999999999</v>
      </c>
      <c r="T15" s="117">
        <f>'Input Sheet'!V65</f>
        <v>20.399999999999999</v>
      </c>
      <c r="U15" s="128">
        <f>'Input Sheet'!W65</f>
        <v>1</v>
      </c>
    </row>
    <row r="16" spans="1:21" ht="12.75" customHeight="1" x14ac:dyDescent="0.35">
      <c r="A16" s="111">
        <f>'Input Sheet'!C66</f>
        <v>147395</v>
      </c>
      <c r="B16" s="112">
        <f>'Input Sheet'!D66</f>
        <v>2014</v>
      </c>
      <c r="C16" s="114">
        <f>'Input Sheet'!E66</f>
        <v>1500</v>
      </c>
      <c r="D16" s="116">
        <f>'Input Sheet'!F66</f>
        <v>103446</v>
      </c>
      <c r="E16" s="118">
        <f>'Input Sheet'!G66</f>
        <v>0</v>
      </c>
      <c r="F16" s="120">
        <f>'Input Sheet'!H66</f>
        <v>0</v>
      </c>
      <c r="G16" s="112">
        <f>'Input Sheet'!I66</f>
        <v>0</v>
      </c>
      <c r="H16" s="120" t="str">
        <f>'Input Sheet'!J66</f>
        <v/>
      </c>
      <c r="I16" s="122" t="e">
        <f t="shared" si="0"/>
        <v>#VALUE!</v>
      </c>
      <c r="J16" s="118">
        <f>'Input Sheet'!L66</f>
        <v>0</v>
      </c>
      <c r="K16" s="120">
        <f>'Input Sheet'!M66</f>
        <v>0</v>
      </c>
      <c r="L16" s="112">
        <f>'Input Sheet'!N66</f>
        <v>0</v>
      </c>
      <c r="M16" s="120" t="str">
        <f>'Input Sheet'!O66</f>
        <v/>
      </c>
      <c r="N16" s="122" t="e">
        <f t="shared" si="1"/>
        <v>#VALUE!</v>
      </c>
      <c r="O16" s="118">
        <f>'Input Sheet'!Q66</f>
        <v>52.48</v>
      </c>
      <c r="P16" s="120">
        <f>'Input Sheet'!R66</f>
        <v>0.5</v>
      </c>
      <c r="Q16" s="112">
        <f>'Input Sheet'!S66</f>
        <v>21</v>
      </c>
      <c r="R16" s="120">
        <f>'Input Sheet'!T66</f>
        <v>26</v>
      </c>
      <c r="S16" s="125">
        <f t="shared" si="2"/>
        <v>13</v>
      </c>
      <c r="T16" s="117">
        <f>'Input Sheet'!V66</f>
        <v>13</v>
      </c>
      <c r="U16" s="128">
        <f>'Input Sheet'!W66</f>
        <v>1</v>
      </c>
    </row>
    <row r="17" spans="1:21" ht="12.75" customHeight="1" x14ac:dyDescent="0.35">
      <c r="A17" s="111">
        <f>'Input Sheet'!C67</f>
        <v>147396</v>
      </c>
      <c r="B17" s="112">
        <f>'Input Sheet'!D67</f>
        <v>2006</v>
      </c>
      <c r="C17" s="114" t="str">
        <f>'Input Sheet'!E67</f>
        <v>F35</v>
      </c>
      <c r="D17" s="116">
        <f>'Input Sheet'!F67</f>
        <v>215041</v>
      </c>
      <c r="E17" s="118">
        <f>'Input Sheet'!G67</f>
        <v>0</v>
      </c>
      <c r="F17" s="120">
        <f>'Input Sheet'!H67</f>
        <v>0</v>
      </c>
      <c r="G17" s="112">
        <f>'Input Sheet'!I67</f>
        <v>0</v>
      </c>
      <c r="H17" s="120" t="str">
        <f>'Input Sheet'!J67</f>
        <v/>
      </c>
      <c r="I17" s="122" t="e">
        <f t="shared" si="0"/>
        <v>#VALUE!</v>
      </c>
      <c r="J17" s="118">
        <f>'Input Sheet'!L67</f>
        <v>0</v>
      </c>
      <c r="K17" s="120">
        <f>'Input Sheet'!M67</f>
        <v>0</v>
      </c>
      <c r="L17" s="112">
        <f>'Input Sheet'!N67</f>
        <v>0</v>
      </c>
      <c r="M17" s="120" t="str">
        <f>'Input Sheet'!O67</f>
        <v/>
      </c>
      <c r="N17" s="122" t="e">
        <f t="shared" si="1"/>
        <v>#VALUE!</v>
      </c>
      <c r="O17" s="118">
        <f>'Input Sheet'!Q67</f>
        <v>69.95</v>
      </c>
      <c r="P17" s="120">
        <f>'Input Sheet'!R67</f>
        <v>0.8</v>
      </c>
      <c r="Q17" s="112">
        <f>'Input Sheet'!S67</f>
        <v>8</v>
      </c>
      <c r="R17" s="120">
        <f>'Input Sheet'!T67</f>
        <v>26</v>
      </c>
      <c r="S17" s="125">
        <f t="shared" si="2"/>
        <v>20.8</v>
      </c>
      <c r="T17" s="117">
        <f>'Input Sheet'!V67</f>
        <v>20.8</v>
      </c>
      <c r="U17" s="128">
        <f>'Input Sheet'!W67</f>
        <v>1</v>
      </c>
    </row>
    <row r="18" spans="1:21" ht="12.75" customHeight="1" x14ac:dyDescent="0.35">
      <c r="A18" s="111">
        <f>'Input Sheet'!C68</f>
        <v>147398</v>
      </c>
      <c r="B18" s="112">
        <f>'Input Sheet'!D68</f>
        <v>2014</v>
      </c>
      <c r="C18" s="114" t="str">
        <f>'Input Sheet'!E68</f>
        <v>IMPALA</v>
      </c>
      <c r="D18" s="116">
        <f>'Input Sheet'!F68</f>
        <v>43264</v>
      </c>
      <c r="E18" s="118">
        <f>'Input Sheet'!G68</f>
        <v>10.5</v>
      </c>
      <c r="F18" s="120">
        <f>'Input Sheet'!H68</f>
        <v>0.3</v>
      </c>
      <c r="G18" s="112">
        <f>'Input Sheet'!I68</f>
        <v>399</v>
      </c>
      <c r="H18" s="120">
        <f>'Input Sheet'!J68</f>
        <v>10</v>
      </c>
      <c r="I18" s="122">
        <f t="shared" si="0"/>
        <v>3</v>
      </c>
      <c r="J18" s="118">
        <f>'Input Sheet'!L68</f>
        <v>0</v>
      </c>
      <c r="K18" s="120">
        <f>'Input Sheet'!M68</f>
        <v>0</v>
      </c>
      <c r="L18" s="112">
        <f>'Input Sheet'!N68</f>
        <v>0</v>
      </c>
      <c r="M18" s="120" t="str">
        <f>'Input Sheet'!O68</f>
        <v/>
      </c>
      <c r="N18" s="122" t="e">
        <f t="shared" si="1"/>
        <v>#VALUE!</v>
      </c>
      <c r="O18" s="118">
        <f>'Input Sheet'!Q68</f>
        <v>0</v>
      </c>
      <c r="P18" s="120">
        <f>'Input Sheet'!R68</f>
        <v>0</v>
      </c>
      <c r="Q18" s="112">
        <f>'Input Sheet'!S68</f>
        <v>0</v>
      </c>
      <c r="R18" s="120" t="str">
        <f>'Input Sheet'!T68</f>
        <v/>
      </c>
      <c r="S18" s="125" t="e">
        <f t="shared" si="2"/>
        <v>#VALUE!</v>
      </c>
      <c r="T18" s="117">
        <f>'Input Sheet'!V68</f>
        <v>3</v>
      </c>
      <c r="U18" s="128">
        <f>'Input Sheet'!W68</f>
        <v>1</v>
      </c>
    </row>
    <row r="19" spans="1:21" ht="12.75" customHeight="1" x14ac:dyDescent="0.35">
      <c r="A19" s="111">
        <f>'Input Sheet'!C69</f>
        <v>147399</v>
      </c>
      <c r="B19" s="112">
        <f>'Input Sheet'!D69</f>
        <v>2001</v>
      </c>
      <c r="C19" s="114" t="str">
        <f>'Input Sheet'!E69</f>
        <v>SUBURB</v>
      </c>
      <c r="D19" s="116">
        <f>'Input Sheet'!F69</f>
        <v>199252</v>
      </c>
      <c r="E19" s="118">
        <f>'Input Sheet'!G69</f>
        <v>0</v>
      </c>
      <c r="F19" s="120">
        <f>'Input Sheet'!H69</f>
        <v>0</v>
      </c>
      <c r="G19" s="112">
        <f>'Input Sheet'!I69</f>
        <v>0</v>
      </c>
      <c r="H19" s="120" t="str">
        <f>'Input Sheet'!J69</f>
        <v/>
      </c>
      <c r="I19" s="122" t="e">
        <f t="shared" si="0"/>
        <v>#VALUE!</v>
      </c>
      <c r="J19" s="118">
        <f>'Input Sheet'!L69</f>
        <v>0</v>
      </c>
      <c r="K19" s="120">
        <f>'Input Sheet'!M69</f>
        <v>0</v>
      </c>
      <c r="L19" s="112">
        <f>'Input Sheet'!N69</f>
        <v>0</v>
      </c>
      <c r="M19" s="120" t="str">
        <f>'Input Sheet'!O69</f>
        <v/>
      </c>
      <c r="N19" s="122" t="e">
        <f t="shared" si="1"/>
        <v>#VALUE!</v>
      </c>
      <c r="O19" s="118">
        <f>'Input Sheet'!Q69</f>
        <v>104.95</v>
      </c>
      <c r="P19" s="120">
        <f>'Input Sheet'!R69</f>
        <v>1</v>
      </c>
      <c r="Q19" s="112">
        <f>'Input Sheet'!S69</f>
        <v>270</v>
      </c>
      <c r="R19" s="120">
        <f>'Input Sheet'!T69</f>
        <v>25</v>
      </c>
      <c r="S19" s="125">
        <f t="shared" si="2"/>
        <v>25</v>
      </c>
      <c r="T19" s="117">
        <f>'Input Sheet'!V69</f>
        <v>25</v>
      </c>
      <c r="U19" s="128">
        <f>'Input Sheet'!W69</f>
        <v>0</v>
      </c>
    </row>
    <row r="20" spans="1:21" ht="12.75" customHeight="1" x14ac:dyDescent="0.35">
      <c r="A20" s="111">
        <f>'Input Sheet'!C70</f>
        <v>147401</v>
      </c>
      <c r="B20" s="112">
        <f>'Input Sheet'!D70</f>
        <v>2016</v>
      </c>
      <c r="C20" s="114">
        <f>'Input Sheet'!E70</f>
        <v>1500</v>
      </c>
      <c r="D20" s="116">
        <f>'Input Sheet'!F70</f>
        <v>23495</v>
      </c>
      <c r="E20" s="118">
        <f>'Input Sheet'!G70</f>
        <v>10.5</v>
      </c>
      <c r="F20" s="120">
        <f>'Input Sheet'!H70</f>
        <v>0.3</v>
      </c>
      <c r="G20" s="112">
        <f>'Input Sheet'!I70</f>
        <v>392</v>
      </c>
      <c r="H20" s="120">
        <f>'Input Sheet'!J70</f>
        <v>10</v>
      </c>
      <c r="I20" s="122">
        <f t="shared" si="0"/>
        <v>3</v>
      </c>
      <c r="J20" s="118">
        <f>'Input Sheet'!L70</f>
        <v>0</v>
      </c>
      <c r="K20" s="120">
        <f>'Input Sheet'!M70</f>
        <v>0</v>
      </c>
      <c r="L20" s="112">
        <f>'Input Sheet'!N70</f>
        <v>0</v>
      </c>
      <c r="M20" s="120" t="str">
        <f>'Input Sheet'!O70</f>
        <v/>
      </c>
      <c r="N20" s="122" t="e">
        <f t="shared" si="1"/>
        <v>#VALUE!</v>
      </c>
      <c r="O20" s="118">
        <f>'Input Sheet'!Q70</f>
        <v>0</v>
      </c>
      <c r="P20" s="120">
        <f>'Input Sheet'!R70</f>
        <v>0</v>
      </c>
      <c r="Q20" s="112">
        <f>'Input Sheet'!S70</f>
        <v>0</v>
      </c>
      <c r="R20" s="120" t="str">
        <f>'Input Sheet'!T70</f>
        <v/>
      </c>
      <c r="S20" s="125" t="e">
        <f t="shared" si="2"/>
        <v>#VALUE!</v>
      </c>
      <c r="T20" s="117">
        <f>'Input Sheet'!V70</f>
        <v>3</v>
      </c>
      <c r="U20" s="128">
        <f>'Input Sheet'!W70</f>
        <v>1</v>
      </c>
    </row>
    <row r="21" spans="1:21" ht="12.75" customHeight="1" x14ac:dyDescent="0.35">
      <c r="A21" s="111">
        <f>'Input Sheet'!C71</f>
        <v>147402</v>
      </c>
      <c r="B21" s="112">
        <f>'Input Sheet'!D71</f>
        <v>2014</v>
      </c>
      <c r="C21" s="114" t="str">
        <f>'Input Sheet'!E71</f>
        <v>VERSA</v>
      </c>
      <c r="D21" s="116">
        <f>'Input Sheet'!F71</f>
        <v>41031</v>
      </c>
      <c r="E21" s="118">
        <f>'Input Sheet'!G71</f>
        <v>10.5</v>
      </c>
      <c r="F21" s="120">
        <f>'Input Sheet'!H71</f>
        <v>0.3</v>
      </c>
      <c r="G21" s="112">
        <f>'Input Sheet'!I71</f>
        <v>399</v>
      </c>
      <c r="H21" s="120">
        <f>'Input Sheet'!J71</f>
        <v>10</v>
      </c>
      <c r="I21" s="122">
        <f t="shared" si="0"/>
        <v>3</v>
      </c>
      <c r="J21" s="118">
        <f>'Input Sheet'!L71</f>
        <v>0</v>
      </c>
      <c r="K21" s="120">
        <f>'Input Sheet'!M71</f>
        <v>0</v>
      </c>
      <c r="L21" s="112">
        <f>'Input Sheet'!N71</f>
        <v>0</v>
      </c>
      <c r="M21" s="120" t="str">
        <f>'Input Sheet'!O71</f>
        <v/>
      </c>
      <c r="N21" s="122" t="e">
        <f t="shared" si="1"/>
        <v>#VALUE!</v>
      </c>
      <c r="O21" s="118">
        <f>'Input Sheet'!Q71</f>
        <v>0</v>
      </c>
      <c r="P21" s="120">
        <f>'Input Sheet'!R71</f>
        <v>0</v>
      </c>
      <c r="Q21" s="112">
        <f>'Input Sheet'!S71</f>
        <v>0</v>
      </c>
      <c r="R21" s="120" t="str">
        <f>'Input Sheet'!T71</f>
        <v/>
      </c>
      <c r="S21" s="125" t="e">
        <f t="shared" si="2"/>
        <v>#VALUE!</v>
      </c>
      <c r="T21" s="117">
        <f>'Input Sheet'!V71</f>
        <v>3</v>
      </c>
      <c r="U21" s="128">
        <f>'Input Sheet'!W71</f>
        <v>1</v>
      </c>
    </row>
    <row r="22" spans="1:21" ht="12.75" customHeight="1" x14ac:dyDescent="0.35">
      <c r="A22" s="111">
        <f>'Input Sheet'!C72</f>
        <v>147404</v>
      </c>
      <c r="B22" s="112">
        <f>'Input Sheet'!D72</f>
        <v>2013</v>
      </c>
      <c r="C22" s="114" t="str">
        <f>'Input Sheet'!E72</f>
        <v>QUEST</v>
      </c>
      <c r="D22" s="116">
        <f>'Input Sheet'!F72</f>
        <v>40209</v>
      </c>
      <c r="E22" s="118">
        <f>'Input Sheet'!G72</f>
        <v>0</v>
      </c>
      <c r="F22" s="120">
        <f>'Input Sheet'!H72</f>
        <v>0</v>
      </c>
      <c r="G22" s="112">
        <f>'Input Sheet'!I72</f>
        <v>0</v>
      </c>
      <c r="H22" s="120" t="str">
        <f>'Input Sheet'!J72</f>
        <v/>
      </c>
      <c r="I22" s="122" t="e">
        <f t="shared" si="0"/>
        <v>#VALUE!</v>
      </c>
      <c r="J22" s="118">
        <f>'Input Sheet'!L72</f>
        <v>0</v>
      </c>
      <c r="K22" s="120">
        <f>'Input Sheet'!M72</f>
        <v>0</v>
      </c>
      <c r="L22" s="112">
        <f>'Input Sheet'!N72</f>
        <v>0</v>
      </c>
      <c r="M22" s="120" t="str">
        <f>'Input Sheet'!O72</f>
        <v/>
      </c>
      <c r="N22" s="122" t="e">
        <f t="shared" si="1"/>
        <v>#VALUE!</v>
      </c>
      <c r="O22" s="118">
        <f>'Input Sheet'!Q72</f>
        <v>314.85000000000002</v>
      </c>
      <c r="P22" s="120">
        <f>'Input Sheet'!R72</f>
        <v>3</v>
      </c>
      <c r="Q22" s="112">
        <f>'Input Sheet'!S72</f>
        <v>388</v>
      </c>
      <c r="R22" s="120">
        <f>'Input Sheet'!T72</f>
        <v>10</v>
      </c>
      <c r="S22" s="125">
        <f t="shared" si="2"/>
        <v>30</v>
      </c>
      <c r="T22" s="117">
        <f>'Input Sheet'!V72</f>
        <v>30</v>
      </c>
      <c r="U22" s="128">
        <f>'Input Sheet'!W72</f>
        <v>1</v>
      </c>
    </row>
    <row r="23" spans="1:21" ht="12.75" customHeight="1" x14ac:dyDescent="0.35">
      <c r="A23" s="111">
        <f>'Input Sheet'!C73</f>
        <v>147405</v>
      </c>
      <c r="B23" s="112">
        <f>'Input Sheet'!D73</f>
        <v>2006</v>
      </c>
      <c r="C23" s="114" t="str">
        <f>'Input Sheet'!E73</f>
        <v>TRAILBL</v>
      </c>
      <c r="D23" s="116">
        <f>'Input Sheet'!F73</f>
        <v>189574</v>
      </c>
      <c r="E23" s="118">
        <f>'Input Sheet'!G73</f>
        <v>10.5</v>
      </c>
      <c r="F23" s="120">
        <f>'Input Sheet'!H73</f>
        <v>0.3</v>
      </c>
      <c r="G23" s="112">
        <f>'Input Sheet'!I73</f>
        <v>445</v>
      </c>
      <c r="H23" s="120">
        <f>'Input Sheet'!J73</f>
        <v>10</v>
      </c>
      <c r="I23" s="122">
        <f t="shared" si="0"/>
        <v>3</v>
      </c>
      <c r="J23" s="118">
        <f>'Input Sheet'!L73</f>
        <v>0</v>
      </c>
      <c r="K23" s="120">
        <f>'Input Sheet'!M73</f>
        <v>0</v>
      </c>
      <c r="L23" s="112">
        <f>'Input Sheet'!N73</f>
        <v>0</v>
      </c>
      <c r="M23" s="120" t="str">
        <f>'Input Sheet'!O73</f>
        <v/>
      </c>
      <c r="N23" s="122" t="e">
        <f t="shared" si="1"/>
        <v>#VALUE!</v>
      </c>
      <c r="O23" s="118">
        <f>'Input Sheet'!Q73</f>
        <v>0</v>
      </c>
      <c r="P23" s="120">
        <f>'Input Sheet'!R73</f>
        <v>0</v>
      </c>
      <c r="Q23" s="112">
        <f>'Input Sheet'!S73</f>
        <v>0</v>
      </c>
      <c r="R23" s="120" t="str">
        <f>'Input Sheet'!T73</f>
        <v/>
      </c>
      <c r="S23" s="125" t="e">
        <f t="shared" si="2"/>
        <v>#VALUE!</v>
      </c>
      <c r="T23" s="117">
        <f>'Input Sheet'!V73</f>
        <v>3</v>
      </c>
      <c r="U23" s="128">
        <f>'Input Sheet'!W73</f>
        <v>1</v>
      </c>
    </row>
    <row r="24" spans="1:21" ht="12.75" customHeight="1" x14ac:dyDescent="0.35">
      <c r="A24" s="111">
        <f>'Input Sheet'!C74</f>
        <v>147406</v>
      </c>
      <c r="B24" s="112">
        <f>'Input Sheet'!D74</f>
        <v>2002</v>
      </c>
      <c r="C24" s="114">
        <f>'Input Sheet'!E74</f>
        <v>2500</v>
      </c>
      <c r="D24" s="116">
        <f>'Input Sheet'!F74</f>
        <v>137293</v>
      </c>
      <c r="E24" s="118">
        <f>'Input Sheet'!G74</f>
        <v>0</v>
      </c>
      <c r="F24" s="120">
        <f>'Input Sheet'!H74</f>
        <v>0</v>
      </c>
      <c r="G24" s="112">
        <f>'Input Sheet'!I74</f>
        <v>0</v>
      </c>
      <c r="H24" s="120" t="str">
        <f>'Input Sheet'!J74</f>
        <v/>
      </c>
      <c r="I24" s="122" t="e">
        <f t="shared" si="0"/>
        <v>#VALUE!</v>
      </c>
      <c r="J24" s="118">
        <f>'Input Sheet'!L74</f>
        <v>0</v>
      </c>
      <c r="K24" s="120">
        <f>'Input Sheet'!M74</f>
        <v>0</v>
      </c>
      <c r="L24" s="112">
        <f>'Input Sheet'!N74</f>
        <v>0</v>
      </c>
      <c r="M24" s="120" t="str">
        <f>'Input Sheet'!O74</f>
        <v/>
      </c>
      <c r="N24" s="122" t="e">
        <f t="shared" si="1"/>
        <v>#VALUE!</v>
      </c>
      <c r="O24" s="118">
        <f>'Input Sheet'!Q74</f>
        <v>133.5</v>
      </c>
      <c r="P24" s="120">
        <f>'Input Sheet'!R74</f>
        <v>1.5</v>
      </c>
      <c r="Q24" s="112">
        <f>'Input Sheet'!S74</f>
        <v>8</v>
      </c>
      <c r="R24" s="120">
        <f>'Input Sheet'!T74</f>
        <v>26</v>
      </c>
      <c r="S24" s="125">
        <f t="shared" si="2"/>
        <v>39</v>
      </c>
      <c r="T24" s="117">
        <f>'Input Sheet'!V74</f>
        <v>39</v>
      </c>
      <c r="U24" s="128">
        <f>'Input Sheet'!W74</f>
        <v>1</v>
      </c>
    </row>
    <row r="25" spans="1:21" ht="12.75" customHeight="1" x14ac:dyDescent="0.35">
      <c r="A25" s="111">
        <f>'Input Sheet'!C75</f>
        <v>147409</v>
      </c>
      <c r="B25" s="112">
        <f>'Input Sheet'!D75</f>
        <v>2015</v>
      </c>
      <c r="C25" s="114" t="str">
        <f>'Input Sheet'!E75</f>
        <v xml:space="preserve">ROGUE </v>
      </c>
      <c r="D25" s="116">
        <f>'Input Sheet'!F75</f>
        <v>42810</v>
      </c>
      <c r="E25" s="118">
        <f>'Input Sheet'!G75</f>
        <v>10.5</v>
      </c>
      <c r="F25" s="120">
        <f>'Input Sheet'!H75</f>
        <v>0.3</v>
      </c>
      <c r="G25" s="112">
        <f>'Input Sheet'!I75</f>
        <v>392</v>
      </c>
      <c r="H25" s="120">
        <f>'Input Sheet'!J75</f>
        <v>10</v>
      </c>
      <c r="I25" s="122">
        <f t="shared" si="0"/>
        <v>3</v>
      </c>
      <c r="J25" s="118">
        <f>'Input Sheet'!L75</f>
        <v>0</v>
      </c>
      <c r="K25" s="120">
        <f>'Input Sheet'!M75</f>
        <v>0</v>
      </c>
      <c r="L25" s="112">
        <f>'Input Sheet'!N75</f>
        <v>0</v>
      </c>
      <c r="M25" s="120" t="str">
        <f>'Input Sheet'!O75</f>
        <v/>
      </c>
      <c r="N25" s="122" t="e">
        <f t="shared" si="1"/>
        <v>#VALUE!</v>
      </c>
      <c r="O25" s="118">
        <f>'Input Sheet'!Q75</f>
        <v>0</v>
      </c>
      <c r="P25" s="120">
        <f>'Input Sheet'!R75</f>
        <v>0</v>
      </c>
      <c r="Q25" s="112">
        <f>'Input Sheet'!S75</f>
        <v>0</v>
      </c>
      <c r="R25" s="120" t="str">
        <f>'Input Sheet'!T75</f>
        <v/>
      </c>
      <c r="S25" s="125" t="e">
        <f t="shared" si="2"/>
        <v>#VALUE!</v>
      </c>
      <c r="T25" s="117">
        <f>'Input Sheet'!V75</f>
        <v>3</v>
      </c>
      <c r="U25" s="128">
        <f>'Input Sheet'!W75</f>
        <v>1</v>
      </c>
    </row>
    <row r="26" spans="1:21" ht="12.75" customHeight="1" x14ac:dyDescent="0.35">
      <c r="A26" s="111">
        <f>'Input Sheet'!C76</f>
        <v>147411</v>
      </c>
      <c r="B26" s="112">
        <f>'Input Sheet'!D76</f>
        <v>2014</v>
      </c>
      <c r="C26" s="114" t="str">
        <f>'Input Sheet'!E76</f>
        <v>IMPALA</v>
      </c>
      <c r="D26" s="116">
        <f>'Input Sheet'!F76</f>
        <v>71090</v>
      </c>
      <c r="E26" s="118">
        <f>'Input Sheet'!G76</f>
        <v>0</v>
      </c>
      <c r="F26" s="120">
        <f>'Input Sheet'!H76</f>
        <v>0</v>
      </c>
      <c r="G26" s="112">
        <f>'Input Sheet'!I76</f>
        <v>0</v>
      </c>
      <c r="H26" s="120" t="str">
        <f>'Input Sheet'!J76</f>
        <v/>
      </c>
      <c r="I26" s="122" t="e">
        <f t="shared" si="0"/>
        <v>#VALUE!</v>
      </c>
      <c r="J26" s="118">
        <f>'Input Sheet'!L76</f>
        <v>31.49</v>
      </c>
      <c r="K26" s="120">
        <f>'Input Sheet'!M76</f>
        <v>0.3</v>
      </c>
      <c r="L26" s="112">
        <f>'Input Sheet'!N76</f>
        <v>367</v>
      </c>
      <c r="M26" s="120">
        <f>'Input Sheet'!O76</f>
        <v>22.5</v>
      </c>
      <c r="N26" s="122">
        <f t="shared" si="1"/>
        <v>6.75</v>
      </c>
      <c r="O26" s="118">
        <f>'Input Sheet'!Q76</f>
        <v>0</v>
      </c>
      <c r="P26" s="120">
        <f>'Input Sheet'!R76</f>
        <v>0</v>
      </c>
      <c r="Q26" s="112">
        <f>'Input Sheet'!S76</f>
        <v>0</v>
      </c>
      <c r="R26" s="120" t="str">
        <f>'Input Sheet'!T76</f>
        <v/>
      </c>
      <c r="S26" s="125" t="e">
        <f t="shared" si="2"/>
        <v>#VALUE!</v>
      </c>
      <c r="T26" s="117">
        <f>'Input Sheet'!V76</f>
        <v>6.75</v>
      </c>
      <c r="U26" s="128">
        <f>'Input Sheet'!W76</f>
        <v>1</v>
      </c>
    </row>
    <row r="27" spans="1:21" ht="12.75" customHeight="1" x14ac:dyDescent="0.35">
      <c r="A27" s="111">
        <f>'Input Sheet'!C77</f>
        <v>147412</v>
      </c>
      <c r="B27" s="112">
        <f>'Input Sheet'!D77</f>
        <v>2012</v>
      </c>
      <c r="C27" s="114" t="str">
        <f>'Input Sheet'!E77</f>
        <v>ENCLAVE</v>
      </c>
      <c r="D27" s="116">
        <f>'Input Sheet'!F77</f>
        <v>81969</v>
      </c>
      <c r="E27" s="118">
        <f>'Input Sheet'!G77</f>
        <v>0</v>
      </c>
      <c r="F27" s="120">
        <f>'Input Sheet'!H77</f>
        <v>0</v>
      </c>
      <c r="G27" s="112">
        <f>'Input Sheet'!I77</f>
        <v>0</v>
      </c>
      <c r="H27" s="120" t="str">
        <f>'Input Sheet'!J77</f>
        <v/>
      </c>
      <c r="I27" s="122" t="e">
        <f t="shared" si="0"/>
        <v>#VALUE!</v>
      </c>
      <c r="J27" s="118">
        <f>'Input Sheet'!L77</f>
        <v>0</v>
      </c>
      <c r="K27" s="120">
        <f>'Input Sheet'!M77</f>
        <v>0</v>
      </c>
      <c r="L27" s="112">
        <f>'Input Sheet'!N77</f>
        <v>0</v>
      </c>
      <c r="M27" s="120" t="str">
        <f>'Input Sheet'!O77</f>
        <v/>
      </c>
      <c r="N27" s="122" t="e">
        <f t="shared" si="1"/>
        <v>#VALUE!</v>
      </c>
      <c r="O27" s="118">
        <f>'Input Sheet'!Q77</f>
        <v>99.95</v>
      </c>
      <c r="P27" s="120">
        <f>'Input Sheet'!R77</f>
        <v>1.4</v>
      </c>
      <c r="Q27" s="112">
        <f>'Input Sheet'!S77</f>
        <v>243</v>
      </c>
      <c r="R27" s="120">
        <f>'Input Sheet'!T77</f>
        <v>12</v>
      </c>
      <c r="S27" s="125">
        <f t="shared" si="2"/>
        <v>16.799999999999997</v>
      </c>
      <c r="T27" s="117">
        <f>'Input Sheet'!V77</f>
        <v>16.799999999999997</v>
      </c>
      <c r="U27" s="128">
        <f>'Input Sheet'!W77</f>
        <v>1</v>
      </c>
    </row>
    <row r="28" spans="1:21" ht="12.75" customHeight="1" x14ac:dyDescent="0.35">
      <c r="A28" s="111">
        <f>'Input Sheet'!C78</f>
        <v>147414</v>
      </c>
      <c r="B28" s="112">
        <f>'Input Sheet'!D78</f>
        <v>2013</v>
      </c>
      <c r="C28" s="114" t="str">
        <f>'Input Sheet'!E78</f>
        <v>CAMARO</v>
      </c>
      <c r="D28" s="116">
        <f>'Input Sheet'!F78</f>
        <v>76411</v>
      </c>
      <c r="E28" s="118">
        <f>'Input Sheet'!G78</f>
        <v>10.5</v>
      </c>
      <c r="F28" s="120">
        <f>'Input Sheet'!H78</f>
        <v>0.3</v>
      </c>
      <c r="G28" s="112">
        <f>'Input Sheet'!I78</f>
        <v>392</v>
      </c>
      <c r="H28" s="120">
        <f>'Input Sheet'!J78</f>
        <v>10</v>
      </c>
      <c r="I28" s="122">
        <f t="shared" si="0"/>
        <v>3</v>
      </c>
      <c r="J28" s="118">
        <f>'Input Sheet'!L78</f>
        <v>0</v>
      </c>
      <c r="K28" s="120">
        <f>'Input Sheet'!M78</f>
        <v>0</v>
      </c>
      <c r="L28" s="112">
        <f>'Input Sheet'!N78</f>
        <v>0</v>
      </c>
      <c r="M28" s="120" t="str">
        <f>'Input Sheet'!O78</f>
        <v/>
      </c>
      <c r="N28" s="122" t="e">
        <f t="shared" si="1"/>
        <v>#VALUE!</v>
      </c>
      <c r="O28" s="118">
        <f>'Input Sheet'!Q78</f>
        <v>0</v>
      </c>
      <c r="P28" s="120">
        <f>'Input Sheet'!R78</f>
        <v>0</v>
      </c>
      <c r="Q28" s="112">
        <f>'Input Sheet'!S78</f>
        <v>0</v>
      </c>
      <c r="R28" s="120" t="str">
        <f>'Input Sheet'!T78</f>
        <v/>
      </c>
      <c r="S28" s="125" t="e">
        <f t="shared" si="2"/>
        <v>#VALUE!</v>
      </c>
      <c r="T28" s="117">
        <f>'Input Sheet'!V78</f>
        <v>3</v>
      </c>
      <c r="U28" s="128">
        <f>'Input Sheet'!W78</f>
        <v>1</v>
      </c>
    </row>
    <row r="29" spans="1:21" ht="12.75" customHeight="1" x14ac:dyDescent="0.35">
      <c r="A29" s="111">
        <f>'Input Sheet'!C79</f>
        <v>147417</v>
      </c>
      <c r="B29" s="112">
        <f>'Input Sheet'!D79</f>
        <v>2012</v>
      </c>
      <c r="C29" s="114" t="str">
        <f>'Input Sheet'!E79</f>
        <v>ENCLAVE</v>
      </c>
      <c r="D29" s="116">
        <f>'Input Sheet'!F79</f>
        <v>89223</v>
      </c>
      <c r="E29" s="118">
        <f>'Input Sheet'!G79</f>
        <v>10.5</v>
      </c>
      <c r="F29" s="120">
        <f>'Input Sheet'!H79</f>
        <v>0.3</v>
      </c>
      <c r="G29" s="112">
        <f>'Input Sheet'!I79</f>
        <v>445</v>
      </c>
      <c r="H29" s="120">
        <f>'Input Sheet'!J79</f>
        <v>10</v>
      </c>
      <c r="I29" s="122">
        <f t="shared" si="0"/>
        <v>3</v>
      </c>
      <c r="J29" s="118">
        <f>'Input Sheet'!L79</f>
        <v>0</v>
      </c>
      <c r="K29" s="120">
        <f>'Input Sheet'!M79</f>
        <v>0</v>
      </c>
      <c r="L29" s="112">
        <f>'Input Sheet'!N79</f>
        <v>0</v>
      </c>
      <c r="M29" s="120" t="str">
        <f>'Input Sheet'!O79</f>
        <v/>
      </c>
      <c r="N29" s="122" t="e">
        <f t="shared" si="1"/>
        <v>#VALUE!</v>
      </c>
      <c r="O29" s="118">
        <f>'Input Sheet'!Q79</f>
        <v>0</v>
      </c>
      <c r="P29" s="120">
        <f>'Input Sheet'!R79</f>
        <v>0</v>
      </c>
      <c r="Q29" s="112">
        <f>'Input Sheet'!S79</f>
        <v>0</v>
      </c>
      <c r="R29" s="120" t="str">
        <f>'Input Sheet'!T79</f>
        <v/>
      </c>
      <c r="S29" s="125" t="e">
        <f t="shared" si="2"/>
        <v>#VALUE!</v>
      </c>
      <c r="T29" s="117">
        <f>'Input Sheet'!V79</f>
        <v>3</v>
      </c>
      <c r="U29" s="128">
        <f>'Input Sheet'!W79</f>
        <v>0</v>
      </c>
    </row>
    <row r="30" spans="1:21" ht="12.75" customHeight="1" x14ac:dyDescent="0.35">
      <c r="A30" s="111">
        <f>'Input Sheet'!C80</f>
        <v>0</v>
      </c>
      <c r="B30" s="112">
        <f>'Input Sheet'!D80</f>
        <v>0</v>
      </c>
      <c r="C30" s="114">
        <f>'Input Sheet'!E80</f>
        <v>0</v>
      </c>
      <c r="D30" s="116">
        <f>'Input Sheet'!F80</f>
        <v>0</v>
      </c>
      <c r="E30" s="118">
        <f>'Input Sheet'!G80</f>
        <v>0</v>
      </c>
      <c r="F30" s="120">
        <f>'Input Sheet'!H80</f>
        <v>0</v>
      </c>
      <c r="G30" s="112">
        <f>'Input Sheet'!I80</f>
        <v>0</v>
      </c>
      <c r="H30" s="120" t="str">
        <f>'Input Sheet'!J80</f>
        <v/>
      </c>
      <c r="I30" s="122" t="e">
        <f t="shared" si="0"/>
        <v>#VALUE!</v>
      </c>
      <c r="J30" s="118">
        <f>'Input Sheet'!L80</f>
        <v>0</v>
      </c>
      <c r="K30" s="120">
        <f>'Input Sheet'!M80</f>
        <v>0</v>
      </c>
      <c r="L30" s="112">
        <f>'Input Sheet'!N80</f>
        <v>0</v>
      </c>
      <c r="M30" s="120" t="str">
        <f>'Input Sheet'!O80</f>
        <v/>
      </c>
      <c r="N30" s="122" t="e">
        <f t="shared" si="1"/>
        <v>#VALUE!</v>
      </c>
      <c r="O30" s="118">
        <f>'Input Sheet'!Q80</f>
        <v>45</v>
      </c>
      <c r="P30" s="120">
        <f>'Input Sheet'!R80</f>
        <v>1.3</v>
      </c>
      <c r="Q30" s="112">
        <f>'Input Sheet'!S80</f>
        <v>21</v>
      </c>
      <c r="R30" s="120">
        <f>'Input Sheet'!T80</f>
        <v>26</v>
      </c>
      <c r="S30" s="125">
        <f t="shared" si="2"/>
        <v>33.800000000000004</v>
      </c>
      <c r="T30" s="117">
        <f>'Input Sheet'!V80</f>
        <v>33.800000000000004</v>
      </c>
      <c r="U30" s="128">
        <f>'Input Sheet'!W80</f>
        <v>0</v>
      </c>
    </row>
    <row r="31" spans="1:21" ht="12.75" customHeight="1" x14ac:dyDescent="0.35">
      <c r="A31" s="111">
        <f>'Input Sheet'!C81</f>
        <v>147418</v>
      </c>
      <c r="B31" s="112">
        <f>'Input Sheet'!D81</f>
        <v>2011</v>
      </c>
      <c r="C31" s="114" t="str">
        <f>'Input Sheet'!E81</f>
        <v>IMPALA</v>
      </c>
      <c r="D31" s="116">
        <f>'Input Sheet'!F81</f>
        <v>65122</v>
      </c>
      <c r="E31" s="118">
        <f>'Input Sheet'!G81</f>
        <v>10.5</v>
      </c>
      <c r="F31" s="120">
        <f>'Input Sheet'!H81</f>
        <v>0.3</v>
      </c>
      <c r="G31" s="112">
        <f>'Input Sheet'!I81</f>
        <v>388</v>
      </c>
      <c r="H31" s="120">
        <f>'Input Sheet'!J81</f>
        <v>10</v>
      </c>
      <c r="I31" s="122">
        <f t="shared" si="0"/>
        <v>3</v>
      </c>
      <c r="J31" s="118">
        <f>'Input Sheet'!L81</f>
        <v>0</v>
      </c>
      <c r="K31" s="120">
        <f>'Input Sheet'!M81</f>
        <v>0</v>
      </c>
      <c r="L31" s="112">
        <f>'Input Sheet'!N81</f>
        <v>0</v>
      </c>
      <c r="M31" s="120" t="str">
        <f>'Input Sheet'!O81</f>
        <v/>
      </c>
      <c r="N31" s="122" t="e">
        <f t="shared" si="1"/>
        <v>#VALUE!</v>
      </c>
      <c r="O31" s="118">
        <f>'Input Sheet'!Q81</f>
        <v>0</v>
      </c>
      <c r="P31" s="120">
        <f>'Input Sheet'!R81</f>
        <v>0</v>
      </c>
      <c r="Q31" s="112">
        <f>'Input Sheet'!S81</f>
        <v>0</v>
      </c>
      <c r="R31" s="120" t="str">
        <f>'Input Sheet'!T81</f>
        <v/>
      </c>
      <c r="S31" s="125" t="e">
        <f t="shared" si="2"/>
        <v>#VALUE!</v>
      </c>
      <c r="T31" s="117">
        <f>'Input Sheet'!V81</f>
        <v>3</v>
      </c>
      <c r="U31" s="128">
        <f>'Input Sheet'!W81</f>
        <v>0</v>
      </c>
    </row>
    <row r="32" spans="1:21" ht="12.75" customHeight="1" x14ac:dyDescent="0.35">
      <c r="A32" s="111">
        <f>'Input Sheet'!C82</f>
        <v>0</v>
      </c>
      <c r="B32" s="112">
        <f>'Input Sheet'!D82</f>
        <v>0</v>
      </c>
      <c r="C32" s="114">
        <f>'Input Sheet'!E82</f>
        <v>0</v>
      </c>
      <c r="D32" s="116">
        <f>'Input Sheet'!F82</f>
        <v>0</v>
      </c>
      <c r="E32" s="118">
        <f>'Input Sheet'!G82</f>
        <v>0</v>
      </c>
      <c r="F32" s="120">
        <f>'Input Sheet'!H82</f>
        <v>0</v>
      </c>
      <c r="G32" s="112">
        <f>'Input Sheet'!I82</f>
        <v>0</v>
      </c>
      <c r="H32" s="120" t="str">
        <f>'Input Sheet'!J82</f>
        <v/>
      </c>
      <c r="I32" s="122" t="e">
        <f t="shared" si="0"/>
        <v>#VALUE!</v>
      </c>
      <c r="J32" s="118">
        <f>'Input Sheet'!L82</f>
        <v>0</v>
      </c>
      <c r="K32" s="120">
        <f>'Input Sheet'!M82</f>
        <v>0</v>
      </c>
      <c r="L32" s="112">
        <f>'Input Sheet'!N82</f>
        <v>0</v>
      </c>
      <c r="M32" s="120" t="str">
        <f>'Input Sheet'!O82</f>
        <v/>
      </c>
      <c r="N32" s="122" t="e">
        <f t="shared" si="1"/>
        <v>#VALUE!</v>
      </c>
      <c r="O32" s="118">
        <f>'Input Sheet'!Q82</f>
        <v>34.96</v>
      </c>
      <c r="P32" s="120">
        <f>'Input Sheet'!R82</f>
        <v>1</v>
      </c>
      <c r="Q32" s="112">
        <f>'Input Sheet'!S82</f>
        <v>243</v>
      </c>
      <c r="R32" s="120">
        <f>'Input Sheet'!T82</f>
        <v>12</v>
      </c>
      <c r="S32" s="125">
        <f t="shared" si="2"/>
        <v>12</v>
      </c>
      <c r="T32" s="117">
        <f>'Input Sheet'!V82</f>
        <v>12</v>
      </c>
      <c r="U32" s="128">
        <f>'Input Sheet'!W82</f>
        <v>0</v>
      </c>
    </row>
    <row r="33" spans="1:21" ht="12.75" customHeight="1" x14ac:dyDescent="0.35">
      <c r="A33" s="111">
        <f>'Input Sheet'!C83</f>
        <v>147424</v>
      </c>
      <c r="B33" s="112">
        <f>'Input Sheet'!D83</f>
        <v>2015</v>
      </c>
      <c r="C33" s="114" t="str">
        <f>'Input Sheet'!E83</f>
        <v>ACADIA</v>
      </c>
      <c r="D33" s="116">
        <f>'Input Sheet'!F83</f>
        <v>37627</v>
      </c>
      <c r="E33" s="118">
        <f>'Input Sheet'!G83</f>
        <v>0</v>
      </c>
      <c r="F33" s="120">
        <f>'Input Sheet'!H83</f>
        <v>0</v>
      </c>
      <c r="G33" s="112">
        <f>'Input Sheet'!I83</f>
        <v>0</v>
      </c>
      <c r="H33" s="120" t="str">
        <f>'Input Sheet'!J83</f>
        <v/>
      </c>
      <c r="I33" s="122" t="e">
        <f t="shared" si="0"/>
        <v>#VALUE!</v>
      </c>
      <c r="J33" s="118">
        <f>'Input Sheet'!L83</f>
        <v>0</v>
      </c>
      <c r="K33" s="120">
        <f>'Input Sheet'!M83</f>
        <v>0</v>
      </c>
      <c r="L33" s="112">
        <f>'Input Sheet'!N83</f>
        <v>0</v>
      </c>
      <c r="M33" s="120" t="str">
        <f>'Input Sheet'!O83</f>
        <v/>
      </c>
      <c r="N33" s="122" t="e">
        <f t="shared" si="1"/>
        <v>#VALUE!</v>
      </c>
      <c r="O33" s="118">
        <f>'Input Sheet'!Q83</f>
        <v>139.9</v>
      </c>
      <c r="P33" s="120">
        <f>'Input Sheet'!R83</f>
        <v>2</v>
      </c>
      <c r="Q33" s="112">
        <f>'Input Sheet'!S83</f>
        <v>21</v>
      </c>
      <c r="R33" s="120">
        <f>'Input Sheet'!T83</f>
        <v>26</v>
      </c>
      <c r="S33" s="125">
        <f t="shared" si="2"/>
        <v>52</v>
      </c>
      <c r="T33" s="117">
        <f>'Input Sheet'!V83</f>
        <v>52</v>
      </c>
      <c r="U33" s="128">
        <f>'Input Sheet'!W83</f>
        <v>1</v>
      </c>
    </row>
    <row r="34" spans="1:21" ht="12.75" customHeight="1" x14ac:dyDescent="0.35">
      <c r="A34" s="111">
        <f>'Input Sheet'!C84</f>
        <v>147425</v>
      </c>
      <c r="B34" s="112">
        <f>'Input Sheet'!D84</f>
        <v>2007</v>
      </c>
      <c r="C34" s="114" t="str">
        <f>'Input Sheet'!E84</f>
        <v>EQUINOX</v>
      </c>
      <c r="D34" s="116">
        <f>'Input Sheet'!F84</f>
        <v>39467</v>
      </c>
      <c r="E34" s="118">
        <f>'Input Sheet'!G84</f>
        <v>0</v>
      </c>
      <c r="F34" s="120">
        <f>'Input Sheet'!H84</f>
        <v>0</v>
      </c>
      <c r="G34" s="112">
        <f>'Input Sheet'!I84</f>
        <v>0</v>
      </c>
      <c r="H34" s="120" t="str">
        <f>'Input Sheet'!J84</f>
        <v/>
      </c>
      <c r="I34" s="122" t="e">
        <f t="shared" si="0"/>
        <v>#VALUE!</v>
      </c>
      <c r="J34" s="118">
        <f>'Input Sheet'!L84</f>
        <v>0</v>
      </c>
      <c r="K34" s="120">
        <f>'Input Sheet'!M84</f>
        <v>0</v>
      </c>
      <c r="L34" s="112">
        <f>'Input Sheet'!N84</f>
        <v>0</v>
      </c>
      <c r="M34" s="120" t="str">
        <f>'Input Sheet'!O84</f>
        <v/>
      </c>
      <c r="N34" s="122" t="e">
        <f t="shared" si="1"/>
        <v>#VALUE!</v>
      </c>
      <c r="O34" s="118">
        <f>'Input Sheet'!Q84</f>
        <v>451.29</v>
      </c>
      <c r="P34" s="120">
        <f>'Input Sheet'!R84</f>
        <v>4.3</v>
      </c>
      <c r="Q34" s="112">
        <f>'Input Sheet'!S84</f>
        <v>21</v>
      </c>
      <c r="R34" s="120">
        <f>'Input Sheet'!T84</f>
        <v>26</v>
      </c>
      <c r="S34" s="125">
        <f t="shared" si="2"/>
        <v>111.8</v>
      </c>
      <c r="T34" s="117">
        <f>'Input Sheet'!V84</f>
        <v>111.8</v>
      </c>
      <c r="U34" s="128">
        <f>'Input Sheet'!W84</f>
        <v>0</v>
      </c>
    </row>
    <row r="35" spans="1:21" ht="12.75" customHeight="1" x14ac:dyDescent="0.35">
      <c r="A35" s="111">
        <f>'Input Sheet'!C85</f>
        <v>0</v>
      </c>
      <c r="B35" s="112">
        <f>'Input Sheet'!D85</f>
        <v>0</v>
      </c>
      <c r="C35" s="114">
        <f>'Input Sheet'!E85</f>
        <v>0</v>
      </c>
      <c r="D35" s="116">
        <f>'Input Sheet'!F85</f>
        <v>0</v>
      </c>
      <c r="E35" s="118">
        <f>'Input Sheet'!G85</f>
        <v>0</v>
      </c>
      <c r="F35" s="120">
        <f>'Input Sheet'!H85</f>
        <v>0</v>
      </c>
      <c r="G35" s="112">
        <f>'Input Sheet'!I85</f>
        <v>0</v>
      </c>
      <c r="H35" s="120" t="str">
        <f>'Input Sheet'!J85</f>
        <v/>
      </c>
      <c r="I35" s="122" t="e">
        <f t="shared" si="0"/>
        <v>#VALUE!</v>
      </c>
      <c r="J35" s="118">
        <f>'Input Sheet'!L85</f>
        <v>0</v>
      </c>
      <c r="K35" s="120">
        <f>'Input Sheet'!M85</f>
        <v>0</v>
      </c>
      <c r="L35" s="112">
        <f>'Input Sheet'!N85</f>
        <v>0</v>
      </c>
      <c r="M35" s="120" t="str">
        <f>'Input Sheet'!O85</f>
        <v/>
      </c>
      <c r="N35" s="122" t="e">
        <f t="shared" si="1"/>
        <v>#VALUE!</v>
      </c>
      <c r="O35" s="118">
        <f>'Input Sheet'!Q85</f>
        <v>45</v>
      </c>
      <c r="P35" s="120">
        <f>'Input Sheet'!R85</f>
        <v>1.3</v>
      </c>
      <c r="Q35" s="112">
        <f>'Input Sheet'!S85</f>
        <v>21</v>
      </c>
      <c r="R35" s="120">
        <f>'Input Sheet'!T85</f>
        <v>26</v>
      </c>
      <c r="S35" s="125">
        <f t="shared" si="2"/>
        <v>33.800000000000004</v>
      </c>
      <c r="T35" s="117">
        <f>'Input Sheet'!V85</f>
        <v>33.800000000000004</v>
      </c>
      <c r="U35" s="128">
        <f>'Input Sheet'!W85</f>
        <v>0</v>
      </c>
    </row>
    <row r="36" spans="1:21" ht="12.75" customHeight="1" x14ac:dyDescent="0.35">
      <c r="A36" s="111">
        <f>'Input Sheet'!C86</f>
        <v>147426</v>
      </c>
      <c r="B36" s="112">
        <f>'Input Sheet'!D86</f>
        <v>2007</v>
      </c>
      <c r="C36" s="114" t="str">
        <f>'Input Sheet'!E86</f>
        <v>ALTIMA</v>
      </c>
      <c r="D36" s="116">
        <f>'Input Sheet'!F86</f>
        <v>120129</v>
      </c>
      <c r="E36" s="118">
        <f>'Input Sheet'!G86</f>
        <v>10.5</v>
      </c>
      <c r="F36" s="120">
        <f>'Input Sheet'!H86</f>
        <v>0.3</v>
      </c>
      <c r="G36" s="112">
        <f>'Input Sheet'!I86</f>
        <v>392</v>
      </c>
      <c r="H36" s="120">
        <f>'Input Sheet'!J86</f>
        <v>10</v>
      </c>
      <c r="I36" s="122">
        <f t="shared" si="0"/>
        <v>3</v>
      </c>
      <c r="J36" s="118">
        <f>'Input Sheet'!L86</f>
        <v>0</v>
      </c>
      <c r="K36" s="120">
        <f>'Input Sheet'!M86</f>
        <v>0</v>
      </c>
      <c r="L36" s="112">
        <f>'Input Sheet'!N86</f>
        <v>0</v>
      </c>
      <c r="M36" s="120" t="str">
        <f>'Input Sheet'!O86</f>
        <v/>
      </c>
      <c r="N36" s="122" t="e">
        <f t="shared" si="1"/>
        <v>#VALUE!</v>
      </c>
      <c r="O36" s="118">
        <f>'Input Sheet'!Q86</f>
        <v>0</v>
      </c>
      <c r="P36" s="120">
        <f>'Input Sheet'!R86</f>
        <v>0</v>
      </c>
      <c r="Q36" s="112">
        <f>'Input Sheet'!S86</f>
        <v>0</v>
      </c>
      <c r="R36" s="120" t="str">
        <f>'Input Sheet'!T86</f>
        <v/>
      </c>
      <c r="S36" s="125" t="e">
        <f t="shared" si="2"/>
        <v>#VALUE!</v>
      </c>
      <c r="T36" s="117">
        <f>'Input Sheet'!V86</f>
        <v>3</v>
      </c>
      <c r="U36" s="128">
        <f>'Input Sheet'!W86</f>
        <v>1</v>
      </c>
    </row>
    <row r="37" spans="1:21" ht="12.75" customHeight="1" x14ac:dyDescent="0.35">
      <c r="A37" s="111">
        <f>'Input Sheet'!C87</f>
        <v>147427</v>
      </c>
      <c r="B37" s="112">
        <f>'Input Sheet'!D87</f>
        <v>2008</v>
      </c>
      <c r="C37" s="114" t="str">
        <f>'Input Sheet'!E87</f>
        <v>ENCLAVE</v>
      </c>
      <c r="D37" s="116">
        <f>'Input Sheet'!F87</f>
        <v>177856</v>
      </c>
      <c r="E37" s="118">
        <f>'Input Sheet'!G87</f>
        <v>0</v>
      </c>
      <c r="F37" s="120">
        <f>'Input Sheet'!H87</f>
        <v>0</v>
      </c>
      <c r="G37" s="112">
        <f>'Input Sheet'!I87</f>
        <v>0</v>
      </c>
      <c r="H37" s="120" t="str">
        <f>'Input Sheet'!J87</f>
        <v/>
      </c>
      <c r="I37" s="122" t="e">
        <f t="shared" si="0"/>
        <v>#VALUE!</v>
      </c>
      <c r="J37" s="118">
        <f>'Input Sheet'!L87</f>
        <v>35.97</v>
      </c>
      <c r="K37" s="120">
        <f>'Input Sheet'!M87</f>
        <v>0.8</v>
      </c>
      <c r="L37" s="112">
        <f>'Input Sheet'!N87</f>
        <v>388</v>
      </c>
      <c r="M37" s="120">
        <f>'Input Sheet'!O87</f>
        <v>10</v>
      </c>
      <c r="N37" s="122">
        <f t="shared" si="1"/>
        <v>8</v>
      </c>
      <c r="O37" s="118">
        <f>'Input Sheet'!Q87</f>
        <v>0</v>
      </c>
      <c r="P37" s="120">
        <f>'Input Sheet'!R87</f>
        <v>0</v>
      </c>
      <c r="Q37" s="112">
        <f>'Input Sheet'!S87</f>
        <v>0</v>
      </c>
      <c r="R37" s="120" t="str">
        <f>'Input Sheet'!T87</f>
        <v/>
      </c>
      <c r="S37" s="125" t="e">
        <f t="shared" si="2"/>
        <v>#VALUE!</v>
      </c>
      <c r="T37" s="117">
        <f>'Input Sheet'!V87</f>
        <v>8</v>
      </c>
      <c r="U37" s="128">
        <f>'Input Sheet'!W87</f>
        <v>0</v>
      </c>
    </row>
    <row r="38" spans="1:21" ht="12.75" customHeight="1" x14ac:dyDescent="0.35">
      <c r="A38" s="111">
        <f>'Input Sheet'!C88</f>
        <v>0</v>
      </c>
      <c r="B38" s="112">
        <f>'Input Sheet'!D88</f>
        <v>0</v>
      </c>
      <c r="C38" s="114">
        <f>'Input Sheet'!E88</f>
        <v>0</v>
      </c>
      <c r="D38" s="116">
        <f>'Input Sheet'!F88</f>
        <v>0</v>
      </c>
      <c r="E38" s="118">
        <f>'Input Sheet'!G88</f>
        <v>0</v>
      </c>
      <c r="F38" s="120">
        <f>'Input Sheet'!H88</f>
        <v>0</v>
      </c>
      <c r="G38" s="112">
        <f>'Input Sheet'!I88</f>
        <v>0</v>
      </c>
      <c r="H38" s="120" t="str">
        <f>'Input Sheet'!J88</f>
        <v/>
      </c>
      <c r="I38" s="122" t="e">
        <f t="shared" si="0"/>
        <v>#VALUE!</v>
      </c>
      <c r="J38" s="118">
        <f>'Input Sheet'!L88</f>
        <v>52.3</v>
      </c>
      <c r="K38" s="120">
        <f>'Input Sheet'!M88</f>
        <v>1</v>
      </c>
      <c r="L38" s="112">
        <f>'Input Sheet'!N88</f>
        <v>388</v>
      </c>
      <c r="M38" s="120">
        <f>'Input Sheet'!O88</f>
        <v>10</v>
      </c>
      <c r="N38" s="122">
        <f t="shared" si="1"/>
        <v>10</v>
      </c>
      <c r="O38" s="118">
        <f>'Input Sheet'!Q88</f>
        <v>0</v>
      </c>
      <c r="P38" s="120">
        <f>'Input Sheet'!R88</f>
        <v>0</v>
      </c>
      <c r="Q38" s="112">
        <f>'Input Sheet'!S88</f>
        <v>0</v>
      </c>
      <c r="R38" s="120" t="str">
        <f>'Input Sheet'!T88</f>
        <v/>
      </c>
      <c r="S38" s="125" t="e">
        <f t="shared" si="2"/>
        <v>#VALUE!</v>
      </c>
      <c r="T38" s="117">
        <f>'Input Sheet'!V88</f>
        <v>10</v>
      </c>
      <c r="U38" s="128">
        <f>'Input Sheet'!W88</f>
        <v>0</v>
      </c>
    </row>
    <row r="39" spans="1:21" ht="12.75" customHeight="1" x14ac:dyDescent="0.35">
      <c r="A39" s="111">
        <f>'Input Sheet'!C89</f>
        <v>0</v>
      </c>
      <c r="B39" s="112">
        <f>'Input Sheet'!D89</f>
        <v>0</v>
      </c>
      <c r="C39" s="114">
        <f>'Input Sheet'!E89</f>
        <v>0</v>
      </c>
      <c r="D39" s="116">
        <f>'Input Sheet'!F89</f>
        <v>0</v>
      </c>
      <c r="E39" s="118">
        <f>'Input Sheet'!G89</f>
        <v>10.5</v>
      </c>
      <c r="F39" s="120">
        <f>'Input Sheet'!H89</f>
        <v>0.3</v>
      </c>
      <c r="G39" s="112">
        <f>'Input Sheet'!I89</f>
        <v>388</v>
      </c>
      <c r="H39" s="120">
        <f>'Input Sheet'!J89</f>
        <v>10</v>
      </c>
      <c r="I39" s="122">
        <f t="shared" si="0"/>
        <v>3</v>
      </c>
      <c r="J39" s="118">
        <f>'Input Sheet'!L89</f>
        <v>0</v>
      </c>
      <c r="K39" s="120">
        <f>'Input Sheet'!M89</f>
        <v>0</v>
      </c>
      <c r="L39" s="112">
        <f>'Input Sheet'!N89</f>
        <v>0</v>
      </c>
      <c r="M39" s="120" t="str">
        <f>'Input Sheet'!O89</f>
        <v/>
      </c>
      <c r="N39" s="122" t="e">
        <f t="shared" si="1"/>
        <v>#VALUE!</v>
      </c>
      <c r="O39" s="118">
        <f>'Input Sheet'!Q89</f>
        <v>0</v>
      </c>
      <c r="P39" s="120">
        <f>'Input Sheet'!R89</f>
        <v>0</v>
      </c>
      <c r="Q39" s="112">
        <f>'Input Sheet'!S89</f>
        <v>0</v>
      </c>
      <c r="R39" s="120" t="str">
        <f>'Input Sheet'!T89</f>
        <v/>
      </c>
      <c r="S39" s="125" t="e">
        <f t="shared" si="2"/>
        <v>#VALUE!</v>
      </c>
      <c r="T39" s="117">
        <f>'Input Sheet'!V89</f>
        <v>3</v>
      </c>
      <c r="U39" s="128">
        <f>'Input Sheet'!W89</f>
        <v>0</v>
      </c>
    </row>
    <row r="40" spans="1:21" ht="12.75" customHeight="1" x14ac:dyDescent="0.35">
      <c r="A40" s="111">
        <f>'Input Sheet'!C90</f>
        <v>0</v>
      </c>
      <c r="B40" s="112">
        <f>'Input Sheet'!D90</f>
        <v>0</v>
      </c>
      <c r="C40" s="114">
        <f>'Input Sheet'!E90</f>
        <v>0</v>
      </c>
      <c r="D40" s="116">
        <f>'Input Sheet'!F90</f>
        <v>0</v>
      </c>
      <c r="E40" s="118">
        <f>'Input Sheet'!G90</f>
        <v>0</v>
      </c>
      <c r="F40" s="120">
        <f>'Input Sheet'!H90</f>
        <v>0</v>
      </c>
      <c r="G40" s="112">
        <f>'Input Sheet'!I90</f>
        <v>0</v>
      </c>
      <c r="H40" s="120" t="str">
        <f>'Input Sheet'!J90</f>
        <v/>
      </c>
      <c r="I40" s="122" t="e">
        <f t="shared" si="0"/>
        <v>#VALUE!</v>
      </c>
      <c r="J40" s="118">
        <f>'Input Sheet'!L90</f>
        <v>0</v>
      </c>
      <c r="K40" s="120">
        <f>'Input Sheet'!M90</f>
        <v>0</v>
      </c>
      <c r="L40" s="112">
        <f>'Input Sheet'!N90</f>
        <v>0</v>
      </c>
      <c r="M40" s="120" t="str">
        <f>'Input Sheet'!O90</f>
        <v/>
      </c>
      <c r="N40" s="122" t="e">
        <f t="shared" si="1"/>
        <v>#VALUE!</v>
      </c>
      <c r="O40" s="118">
        <f>'Input Sheet'!Q90</f>
        <v>519.75</v>
      </c>
      <c r="P40" s="120">
        <f>'Input Sheet'!R90</f>
        <v>5.4</v>
      </c>
      <c r="Q40" s="112">
        <f>'Input Sheet'!S90</f>
        <v>388</v>
      </c>
      <c r="R40" s="120">
        <f>'Input Sheet'!T90</f>
        <v>10</v>
      </c>
      <c r="S40" s="125">
        <f t="shared" si="2"/>
        <v>54</v>
      </c>
      <c r="T40" s="117">
        <f>'Input Sheet'!V90</f>
        <v>54</v>
      </c>
      <c r="U40" s="128">
        <f>'Input Sheet'!W90</f>
        <v>0</v>
      </c>
    </row>
    <row r="41" spans="1:21" ht="12.75" customHeight="1" x14ac:dyDescent="0.35">
      <c r="A41" s="111">
        <f>'Input Sheet'!C91</f>
        <v>147429</v>
      </c>
      <c r="B41" s="112">
        <f>'Input Sheet'!D91</f>
        <v>2003</v>
      </c>
      <c r="C41" s="114">
        <f>'Input Sheet'!E91</f>
        <v>1500</v>
      </c>
      <c r="D41" s="116">
        <f>'Input Sheet'!F91</f>
        <v>141097</v>
      </c>
      <c r="E41" s="118">
        <f>'Input Sheet'!G91</f>
        <v>136.44</v>
      </c>
      <c r="F41" s="120">
        <f>'Input Sheet'!H91</f>
        <v>1.3</v>
      </c>
      <c r="G41" s="112">
        <f>'Input Sheet'!I91</f>
        <v>367</v>
      </c>
      <c r="H41" s="120">
        <f>'Input Sheet'!J91</f>
        <v>22.5</v>
      </c>
      <c r="I41" s="122">
        <f t="shared" si="0"/>
        <v>29.25</v>
      </c>
      <c r="J41" s="118">
        <f>'Input Sheet'!L91</f>
        <v>0</v>
      </c>
      <c r="K41" s="120">
        <f>'Input Sheet'!M91</f>
        <v>0</v>
      </c>
      <c r="L41" s="112">
        <f>'Input Sheet'!N91</f>
        <v>0</v>
      </c>
      <c r="M41" s="120" t="str">
        <f>'Input Sheet'!O91</f>
        <v/>
      </c>
      <c r="N41" s="122" t="e">
        <f t="shared" si="1"/>
        <v>#VALUE!</v>
      </c>
      <c r="O41" s="118">
        <f>'Input Sheet'!Q91</f>
        <v>0</v>
      </c>
      <c r="P41" s="120">
        <f>'Input Sheet'!R91</f>
        <v>0</v>
      </c>
      <c r="Q41" s="112">
        <f>'Input Sheet'!S91</f>
        <v>0</v>
      </c>
      <c r="R41" s="120" t="str">
        <f>'Input Sheet'!T91</f>
        <v/>
      </c>
      <c r="S41" s="125" t="e">
        <f t="shared" si="2"/>
        <v>#VALUE!</v>
      </c>
      <c r="T41" s="117">
        <f>'Input Sheet'!V91</f>
        <v>29.25</v>
      </c>
      <c r="U41" s="128">
        <f>'Input Sheet'!W91</f>
        <v>1</v>
      </c>
    </row>
    <row r="42" spans="1:21" ht="12.75" customHeight="1" x14ac:dyDescent="0.35">
      <c r="A42" s="111">
        <f>'Input Sheet'!C92</f>
        <v>147430</v>
      </c>
      <c r="B42" s="112">
        <f>'Input Sheet'!D92</f>
        <v>2000</v>
      </c>
      <c r="C42" s="114">
        <f>'Input Sheet'!E92</f>
        <v>2500</v>
      </c>
      <c r="D42" s="116">
        <f>'Input Sheet'!F92</f>
        <v>117942</v>
      </c>
      <c r="E42" s="118">
        <f>'Input Sheet'!G92</f>
        <v>0</v>
      </c>
      <c r="F42" s="120">
        <f>'Input Sheet'!H92</f>
        <v>0</v>
      </c>
      <c r="G42" s="112">
        <f>'Input Sheet'!I92</f>
        <v>0</v>
      </c>
      <c r="H42" s="120" t="str">
        <f>'Input Sheet'!J92</f>
        <v/>
      </c>
      <c r="I42" s="122" t="e">
        <f t="shared" si="0"/>
        <v>#VALUE!</v>
      </c>
      <c r="J42" s="118">
        <f>'Input Sheet'!L92</f>
        <v>0</v>
      </c>
      <c r="K42" s="120">
        <f>'Input Sheet'!M92</f>
        <v>0</v>
      </c>
      <c r="L42" s="112">
        <f>'Input Sheet'!N92</f>
        <v>0</v>
      </c>
      <c r="M42" s="120" t="str">
        <f>'Input Sheet'!O92</f>
        <v/>
      </c>
      <c r="N42" s="122" t="e">
        <f t="shared" si="1"/>
        <v>#VALUE!</v>
      </c>
      <c r="O42" s="118">
        <f>'Input Sheet'!Q92</f>
        <v>39.5</v>
      </c>
      <c r="P42" s="120">
        <f>'Input Sheet'!R92</f>
        <v>0.5</v>
      </c>
      <c r="Q42" s="112">
        <f>'Input Sheet'!S92</f>
        <v>367</v>
      </c>
      <c r="R42" s="120">
        <f>'Input Sheet'!T92</f>
        <v>22.5</v>
      </c>
      <c r="S42" s="125">
        <f t="shared" si="2"/>
        <v>11.25</v>
      </c>
      <c r="T42" s="117">
        <f>'Input Sheet'!V92</f>
        <v>11.25</v>
      </c>
      <c r="U42" s="128">
        <f>'Input Sheet'!W92</f>
        <v>0</v>
      </c>
    </row>
    <row r="43" spans="1:21" ht="12.75" customHeight="1" x14ac:dyDescent="0.35">
      <c r="A43" s="111">
        <f>'Input Sheet'!C93</f>
        <v>0</v>
      </c>
      <c r="B43" s="112">
        <f>'Input Sheet'!D93</f>
        <v>0</v>
      </c>
      <c r="C43" s="114">
        <f>'Input Sheet'!E93</f>
        <v>0</v>
      </c>
      <c r="D43" s="116">
        <f>'Input Sheet'!F93</f>
        <v>0</v>
      </c>
      <c r="E43" s="118">
        <f>'Input Sheet'!G93</f>
        <v>0</v>
      </c>
      <c r="F43" s="120">
        <f>'Input Sheet'!H93</f>
        <v>0</v>
      </c>
      <c r="G43" s="112">
        <f>'Input Sheet'!I93</f>
        <v>0</v>
      </c>
      <c r="H43" s="120" t="str">
        <f>'Input Sheet'!J93</f>
        <v/>
      </c>
      <c r="I43" s="122" t="e">
        <f t="shared" si="0"/>
        <v>#VALUE!</v>
      </c>
      <c r="J43" s="118">
        <f>'Input Sheet'!L93</f>
        <v>0</v>
      </c>
      <c r="K43" s="120">
        <f>'Input Sheet'!M93</f>
        <v>0</v>
      </c>
      <c r="L43" s="112">
        <f>'Input Sheet'!N93</f>
        <v>0</v>
      </c>
      <c r="M43" s="120" t="str">
        <f>'Input Sheet'!O93</f>
        <v/>
      </c>
      <c r="N43" s="122" t="e">
        <f t="shared" si="1"/>
        <v>#VALUE!</v>
      </c>
      <c r="O43" s="118">
        <f>'Input Sheet'!Q93</f>
        <v>126.4</v>
      </c>
      <c r="P43" s="120">
        <f>'Input Sheet'!R93</f>
        <v>1.6</v>
      </c>
      <c r="Q43" s="112">
        <f>'Input Sheet'!S93</f>
        <v>367</v>
      </c>
      <c r="R43" s="120">
        <f>'Input Sheet'!T93</f>
        <v>22.5</v>
      </c>
      <c r="S43" s="125">
        <f t="shared" si="2"/>
        <v>36</v>
      </c>
      <c r="T43" s="117">
        <f>'Input Sheet'!V93</f>
        <v>36</v>
      </c>
      <c r="U43" s="128">
        <f>'Input Sheet'!W93</f>
        <v>0</v>
      </c>
    </row>
    <row r="44" spans="1:21" ht="12.75" customHeight="1" x14ac:dyDescent="0.35">
      <c r="A44" s="111">
        <f>'Input Sheet'!C94</f>
        <v>147431</v>
      </c>
      <c r="B44" s="112">
        <f>'Input Sheet'!D94</f>
        <v>2016</v>
      </c>
      <c r="C44" s="114" t="str">
        <f>'Input Sheet'!E94</f>
        <v>ALTIMA</v>
      </c>
      <c r="D44" s="116">
        <f>'Input Sheet'!F94</f>
        <v>25624</v>
      </c>
      <c r="E44" s="118">
        <f>'Input Sheet'!G94</f>
        <v>10.5</v>
      </c>
      <c r="F44" s="120">
        <f>'Input Sheet'!H94</f>
        <v>0.3</v>
      </c>
      <c r="G44" s="112">
        <f>'Input Sheet'!I94</f>
        <v>399</v>
      </c>
      <c r="H44" s="120">
        <f>'Input Sheet'!J94</f>
        <v>10</v>
      </c>
      <c r="I44" s="122">
        <f t="shared" si="0"/>
        <v>3</v>
      </c>
      <c r="J44" s="118">
        <f>'Input Sheet'!L94</f>
        <v>0</v>
      </c>
      <c r="K44" s="120">
        <f>'Input Sheet'!M94</f>
        <v>0</v>
      </c>
      <c r="L44" s="112">
        <f>'Input Sheet'!N94</f>
        <v>0</v>
      </c>
      <c r="M44" s="120" t="str">
        <f>'Input Sheet'!O94</f>
        <v/>
      </c>
      <c r="N44" s="122" t="e">
        <f t="shared" si="1"/>
        <v>#VALUE!</v>
      </c>
      <c r="O44" s="118">
        <f>'Input Sheet'!Q94</f>
        <v>0</v>
      </c>
      <c r="P44" s="120">
        <f>'Input Sheet'!R94</f>
        <v>0</v>
      </c>
      <c r="Q44" s="112">
        <f>'Input Sheet'!S94</f>
        <v>0</v>
      </c>
      <c r="R44" s="120" t="str">
        <f>'Input Sheet'!T94</f>
        <v/>
      </c>
      <c r="S44" s="125" t="e">
        <f t="shared" si="2"/>
        <v>#VALUE!</v>
      </c>
      <c r="T44" s="117">
        <f>'Input Sheet'!V94</f>
        <v>3</v>
      </c>
      <c r="U44" s="128">
        <f>'Input Sheet'!W94</f>
        <v>0</v>
      </c>
    </row>
    <row r="45" spans="1:21" ht="12.75" customHeight="1" x14ac:dyDescent="0.35">
      <c r="A45" s="111">
        <f>'Input Sheet'!C95</f>
        <v>0</v>
      </c>
      <c r="B45" s="112">
        <f>'Input Sheet'!D95</f>
        <v>0</v>
      </c>
      <c r="C45" s="114">
        <f>'Input Sheet'!E95</f>
        <v>0</v>
      </c>
      <c r="D45" s="116">
        <f>'Input Sheet'!F95</f>
        <v>0</v>
      </c>
      <c r="E45" s="118">
        <f>'Input Sheet'!G95</f>
        <v>15.95</v>
      </c>
      <c r="F45" s="120">
        <f>'Input Sheet'!H95</f>
        <v>0.3</v>
      </c>
      <c r="G45" s="112">
        <f>'Input Sheet'!I95</f>
        <v>399</v>
      </c>
      <c r="H45" s="120">
        <f>'Input Sheet'!J95</f>
        <v>10</v>
      </c>
      <c r="I45" s="122">
        <f t="shared" si="0"/>
        <v>3</v>
      </c>
      <c r="J45" s="118">
        <f>'Input Sheet'!L95</f>
        <v>0</v>
      </c>
      <c r="K45" s="120">
        <f>'Input Sheet'!M95</f>
        <v>0</v>
      </c>
      <c r="L45" s="112">
        <f>'Input Sheet'!N95</f>
        <v>0</v>
      </c>
      <c r="M45" s="120" t="str">
        <f>'Input Sheet'!O95</f>
        <v/>
      </c>
      <c r="N45" s="122" t="e">
        <f t="shared" si="1"/>
        <v>#VALUE!</v>
      </c>
      <c r="O45" s="118">
        <f>'Input Sheet'!Q95</f>
        <v>0</v>
      </c>
      <c r="P45" s="120">
        <f>'Input Sheet'!R95</f>
        <v>0</v>
      </c>
      <c r="Q45" s="112">
        <f>'Input Sheet'!S95</f>
        <v>0</v>
      </c>
      <c r="R45" s="120" t="str">
        <f>'Input Sheet'!T95</f>
        <v/>
      </c>
      <c r="S45" s="125" t="e">
        <f t="shared" si="2"/>
        <v>#VALUE!</v>
      </c>
      <c r="T45" s="117">
        <f>'Input Sheet'!V95</f>
        <v>3</v>
      </c>
      <c r="U45" s="128">
        <f>'Input Sheet'!W95</f>
        <v>0</v>
      </c>
    </row>
    <row r="46" spans="1:21" ht="12.75" customHeight="1" x14ac:dyDescent="0.35">
      <c r="A46" s="111">
        <f>'Input Sheet'!C96</f>
        <v>147432</v>
      </c>
      <c r="B46" s="112">
        <f>'Input Sheet'!D96</f>
        <v>2015</v>
      </c>
      <c r="C46" s="114" t="str">
        <f>'Input Sheet'!E96</f>
        <v>TRAVERS</v>
      </c>
      <c r="D46" s="116">
        <f>'Input Sheet'!F96</f>
        <v>36658</v>
      </c>
      <c r="E46" s="118">
        <f>'Input Sheet'!G96</f>
        <v>10.5</v>
      </c>
      <c r="F46" s="120">
        <f>'Input Sheet'!H96</f>
        <v>0.3</v>
      </c>
      <c r="G46" s="112">
        <f>'Input Sheet'!I96</f>
        <v>445</v>
      </c>
      <c r="H46" s="120">
        <f>'Input Sheet'!J96</f>
        <v>10</v>
      </c>
      <c r="I46" s="122">
        <f t="shared" si="0"/>
        <v>3</v>
      </c>
      <c r="J46" s="118">
        <f>'Input Sheet'!L96</f>
        <v>0</v>
      </c>
      <c r="K46" s="120">
        <f>'Input Sheet'!M96</f>
        <v>0</v>
      </c>
      <c r="L46" s="112">
        <f>'Input Sheet'!N96</f>
        <v>0</v>
      </c>
      <c r="M46" s="120" t="str">
        <f>'Input Sheet'!O96</f>
        <v/>
      </c>
      <c r="N46" s="122" t="e">
        <f t="shared" si="1"/>
        <v>#VALUE!</v>
      </c>
      <c r="O46" s="118">
        <f>'Input Sheet'!Q96</f>
        <v>0</v>
      </c>
      <c r="P46" s="120">
        <f>'Input Sheet'!R96</f>
        <v>0</v>
      </c>
      <c r="Q46" s="112">
        <f>'Input Sheet'!S96</f>
        <v>0</v>
      </c>
      <c r="R46" s="120" t="str">
        <f>'Input Sheet'!T96</f>
        <v/>
      </c>
      <c r="S46" s="125" t="e">
        <f t="shared" si="2"/>
        <v>#VALUE!</v>
      </c>
      <c r="T46" s="117">
        <f>'Input Sheet'!V96</f>
        <v>3</v>
      </c>
      <c r="U46" s="128">
        <f>'Input Sheet'!W96</f>
        <v>1</v>
      </c>
    </row>
    <row r="47" spans="1:21" ht="12.75" customHeight="1" x14ac:dyDescent="0.35">
      <c r="A47" s="111">
        <f>'Input Sheet'!C97</f>
        <v>147438</v>
      </c>
      <c r="B47" s="112">
        <f>'Input Sheet'!D97</f>
        <v>2016</v>
      </c>
      <c r="C47" s="114" t="str">
        <f>'Input Sheet'!E97</f>
        <v>VERSA</v>
      </c>
      <c r="D47" s="116">
        <f>'Input Sheet'!F97</f>
        <v>12648</v>
      </c>
      <c r="E47" s="118">
        <f>'Input Sheet'!G97</f>
        <v>10.5</v>
      </c>
      <c r="F47" s="120">
        <f>'Input Sheet'!H97</f>
        <v>0.3</v>
      </c>
      <c r="G47" s="112">
        <f>'Input Sheet'!I97</f>
        <v>399</v>
      </c>
      <c r="H47" s="120">
        <f>'Input Sheet'!J97</f>
        <v>10</v>
      </c>
      <c r="I47" s="122">
        <f t="shared" si="0"/>
        <v>3</v>
      </c>
      <c r="J47" s="118">
        <f>'Input Sheet'!L97</f>
        <v>0</v>
      </c>
      <c r="K47" s="120">
        <f>'Input Sheet'!M97</f>
        <v>0</v>
      </c>
      <c r="L47" s="112">
        <f>'Input Sheet'!N97</f>
        <v>0</v>
      </c>
      <c r="M47" s="120" t="str">
        <f>'Input Sheet'!O97</f>
        <v/>
      </c>
      <c r="N47" s="122" t="e">
        <f t="shared" si="1"/>
        <v>#VALUE!</v>
      </c>
      <c r="O47" s="118">
        <f>'Input Sheet'!Q97</f>
        <v>0</v>
      </c>
      <c r="P47" s="120">
        <f>'Input Sheet'!R97</f>
        <v>0</v>
      </c>
      <c r="Q47" s="112">
        <f>'Input Sheet'!S97</f>
        <v>0</v>
      </c>
      <c r="R47" s="120" t="str">
        <f>'Input Sheet'!T97</f>
        <v/>
      </c>
      <c r="S47" s="125" t="e">
        <f t="shared" si="2"/>
        <v>#VALUE!</v>
      </c>
      <c r="T47" s="117">
        <f>'Input Sheet'!V97</f>
        <v>3</v>
      </c>
      <c r="U47" s="128">
        <f>'Input Sheet'!W97</f>
        <v>1</v>
      </c>
    </row>
    <row r="48" spans="1:21" ht="12.75" customHeight="1" x14ac:dyDescent="0.35">
      <c r="A48" s="111">
        <f>'Input Sheet'!C98</f>
        <v>147439</v>
      </c>
      <c r="B48" s="112">
        <f>'Input Sheet'!D98</f>
        <v>2016</v>
      </c>
      <c r="C48" s="114" t="str">
        <f>'Input Sheet'!E98</f>
        <v>ROGUE</v>
      </c>
      <c r="D48" s="116">
        <f>'Input Sheet'!F98</f>
        <v>8544</v>
      </c>
      <c r="E48" s="118">
        <f>'Input Sheet'!G98</f>
        <v>10.5</v>
      </c>
      <c r="F48" s="120">
        <f>'Input Sheet'!H98</f>
        <v>0.3</v>
      </c>
      <c r="G48" s="112">
        <f>'Input Sheet'!I98</f>
        <v>455</v>
      </c>
      <c r="H48" s="120" t="str">
        <f>'Input Sheet'!J98</f>
        <v/>
      </c>
      <c r="I48" s="122" t="e">
        <f t="shared" si="0"/>
        <v>#VALUE!</v>
      </c>
      <c r="J48" s="118">
        <f>'Input Sheet'!L98</f>
        <v>0</v>
      </c>
      <c r="K48" s="120">
        <f>'Input Sheet'!M98</f>
        <v>0</v>
      </c>
      <c r="L48" s="112">
        <f>'Input Sheet'!N98</f>
        <v>0</v>
      </c>
      <c r="M48" s="120" t="str">
        <f>'Input Sheet'!O98</f>
        <v/>
      </c>
      <c r="N48" s="122" t="e">
        <f t="shared" si="1"/>
        <v>#VALUE!</v>
      </c>
      <c r="O48" s="118">
        <f>'Input Sheet'!Q98</f>
        <v>0</v>
      </c>
      <c r="P48" s="120">
        <f>'Input Sheet'!R98</f>
        <v>0</v>
      </c>
      <c r="Q48" s="112">
        <f>'Input Sheet'!S98</f>
        <v>0</v>
      </c>
      <c r="R48" s="120" t="str">
        <f>'Input Sheet'!T98</f>
        <v/>
      </c>
      <c r="S48" s="125" t="e">
        <f t="shared" si="2"/>
        <v>#VALUE!</v>
      </c>
      <c r="T48" s="117">
        <f>'Input Sheet'!V98</f>
        <v>0</v>
      </c>
      <c r="U48" s="128">
        <f>'Input Sheet'!W98</f>
        <v>1</v>
      </c>
    </row>
    <row r="49" spans="1:21" ht="12.75" customHeight="1" x14ac:dyDescent="0.35">
      <c r="A49" s="111">
        <f>'Input Sheet'!C99</f>
        <v>147441</v>
      </c>
      <c r="B49" s="112">
        <f>'Input Sheet'!D99</f>
        <v>2005</v>
      </c>
      <c r="C49" s="114" t="str">
        <f>'Input Sheet'!E99</f>
        <v>F-150</v>
      </c>
      <c r="D49" s="116">
        <f>'Input Sheet'!F99</f>
        <v>279274</v>
      </c>
      <c r="E49" s="118">
        <f>'Input Sheet'!G99</f>
        <v>157.43</v>
      </c>
      <c r="F49" s="120">
        <f>'Input Sheet'!H99</f>
        <v>1.5</v>
      </c>
      <c r="G49" s="112">
        <f>'Input Sheet'!I99</f>
        <v>270</v>
      </c>
      <c r="H49" s="120">
        <f>'Input Sheet'!J99</f>
        <v>25</v>
      </c>
      <c r="I49" s="122">
        <f t="shared" si="0"/>
        <v>37.5</v>
      </c>
      <c r="J49" s="118">
        <f>'Input Sheet'!L99</f>
        <v>0</v>
      </c>
      <c r="K49" s="120">
        <f>'Input Sheet'!M99</f>
        <v>0</v>
      </c>
      <c r="L49" s="112">
        <f>'Input Sheet'!N99</f>
        <v>0</v>
      </c>
      <c r="M49" s="120" t="str">
        <f>'Input Sheet'!O99</f>
        <v/>
      </c>
      <c r="N49" s="122" t="e">
        <f t="shared" si="1"/>
        <v>#VALUE!</v>
      </c>
      <c r="O49" s="118">
        <f>'Input Sheet'!Q99</f>
        <v>0</v>
      </c>
      <c r="P49" s="120">
        <f>'Input Sheet'!R99</f>
        <v>0</v>
      </c>
      <c r="Q49" s="112">
        <f>'Input Sheet'!S99</f>
        <v>0</v>
      </c>
      <c r="R49" s="120" t="str">
        <f>'Input Sheet'!T99</f>
        <v/>
      </c>
      <c r="S49" s="125" t="e">
        <f t="shared" si="2"/>
        <v>#VALUE!</v>
      </c>
      <c r="T49" s="117">
        <f>'Input Sheet'!V99</f>
        <v>37.5</v>
      </c>
      <c r="U49" s="128">
        <f>'Input Sheet'!W99</f>
        <v>1</v>
      </c>
    </row>
    <row r="50" spans="1:21" ht="12.75" customHeight="1" x14ac:dyDescent="0.35">
      <c r="A50" s="111">
        <f>'Input Sheet'!C100</f>
        <v>147442</v>
      </c>
      <c r="B50" s="112">
        <f>'Input Sheet'!D100</f>
        <v>2003</v>
      </c>
      <c r="C50" s="114">
        <f>'Input Sheet'!E100</f>
        <v>1500</v>
      </c>
      <c r="D50" s="116">
        <f>'Input Sheet'!F100</f>
        <v>98191</v>
      </c>
      <c r="E50" s="118">
        <f>'Input Sheet'!G100</f>
        <v>0</v>
      </c>
      <c r="F50" s="120">
        <f>'Input Sheet'!H100</f>
        <v>0</v>
      </c>
      <c r="G50" s="112">
        <f>'Input Sheet'!I100</f>
        <v>0</v>
      </c>
      <c r="H50" s="120" t="str">
        <f>'Input Sheet'!J100</f>
        <v/>
      </c>
      <c r="I50" s="122" t="e">
        <f t="shared" si="0"/>
        <v>#VALUE!</v>
      </c>
      <c r="J50" s="118">
        <f>'Input Sheet'!L100</f>
        <v>0</v>
      </c>
      <c r="K50" s="120">
        <f>'Input Sheet'!M100</f>
        <v>0</v>
      </c>
      <c r="L50" s="112">
        <f>'Input Sheet'!N100</f>
        <v>0</v>
      </c>
      <c r="M50" s="120" t="str">
        <f>'Input Sheet'!O100</f>
        <v/>
      </c>
      <c r="N50" s="122" t="e">
        <f t="shared" si="1"/>
        <v>#VALUE!</v>
      </c>
      <c r="O50" s="118">
        <f>'Input Sheet'!Q100</f>
        <v>262.38</v>
      </c>
      <c r="P50" s="120">
        <f>'Input Sheet'!R100</f>
        <v>2.5</v>
      </c>
      <c r="Q50" s="112">
        <f>'Input Sheet'!S100</f>
        <v>21</v>
      </c>
      <c r="R50" s="120">
        <f>'Input Sheet'!T100</f>
        <v>26</v>
      </c>
      <c r="S50" s="125">
        <f t="shared" si="2"/>
        <v>65</v>
      </c>
      <c r="T50" s="117">
        <f>'Input Sheet'!V100</f>
        <v>65</v>
      </c>
      <c r="U50" s="128">
        <f>'Input Sheet'!W100</f>
        <v>1</v>
      </c>
    </row>
    <row r="51" spans="1:21" ht="12.75" customHeight="1" x14ac:dyDescent="0.35">
      <c r="A51" s="111">
        <f>'Input Sheet'!C101</f>
        <v>147445</v>
      </c>
      <c r="B51" s="112">
        <f>'Input Sheet'!D101</f>
        <v>2013</v>
      </c>
      <c r="C51" s="114" t="str">
        <f>'Input Sheet'!E101</f>
        <v>SRX</v>
      </c>
      <c r="D51" s="116">
        <f>'Input Sheet'!F101</f>
        <v>49655</v>
      </c>
      <c r="E51" s="118">
        <f>'Input Sheet'!G101</f>
        <v>0</v>
      </c>
      <c r="F51" s="120">
        <f>'Input Sheet'!H101</f>
        <v>0</v>
      </c>
      <c r="G51" s="112">
        <f>'Input Sheet'!I101</f>
        <v>0</v>
      </c>
      <c r="H51" s="120" t="str">
        <f>'Input Sheet'!J101</f>
        <v/>
      </c>
      <c r="I51" s="122" t="e">
        <f t="shared" si="0"/>
        <v>#VALUE!</v>
      </c>
      <c r="J51" s="118">
        <f>'Input Sheet'!L101</f>
        <v>0</v>
      </c>
      <c r="K51" s="120">
        <f>'Input Sheet'!M101</f>
        <v>0</v>
      </c>
      <c r="L51" s="112">
        <f>'Input Sheet'!N101</f>
        <v>0</v>
      </c>
      <c r="M51" s="120" t="str">
        <f>'Input Sheet'!O101</f>
        <v/>
      </c>
      <c r="N51" s="122" t="e">
        <f t="shared" si="1"/>
        <v>#VALUE!</v>
      </c>
      <c r="O51" s="118">
        <f>'Input Sheet'!Q101</f>
        <v>34.950000000000003</v>
      </c>
      <c r="P51" s="120">
        <f>'Input Sheet'!R101</f>
        <v>1</v>
      </c>
      <c r="Q51" s="112">
        <f>'Input Sheet'!S101</f>
        <v>243</v>
      </c>
      <c r="R51" s="120">
        <f>'Input Sheet'!T101</f>
        <v>12</v>
      </c>
      <c r="S51" s="125">
        <f t="shared" si="2"/>
        <v>12</v>
      </c>
      <c r="T51" s="117">
        <f>'Input Sheet'!V101</f>
        <v>12</v>
      </c>
      <c r="U51" s="128">
        <f>'Input Sheet'!W101</f>
        <v>0</v>
      </c>
    </row>
    <row r="52" spans="1:21" ht="12.75" customHeight="1" x14ac:dyDescent="0.35">
      <c r="A52" s="111">
        <f>'Input Sheet'!C102</f>
        <v>0</v>
      </c>
      <c r="B52" s="112">
        <f>'Input Sheet'!D102</f>
        <v>0</v>
      </c>
      <c r="C52" s="114">
        <f>'Input Sheet'!E102</f>
        <v>0</v>
      </c>
      <c r="D52" s="116">
        <f>'Input Sheet'!F102</f>
        <v>0</v>
      </c>
      <c r="E52" s="118">
        <f>'Input Sheet'!G102</f>
        <v>59.95</v>
      </c>
      <c r="F52" s="120">
        <f>'Input Sheet'!H102</f>
        <v>1.4</v>
      </c>
      <c r="G52" s="112">
        <f>'Input Sheet'!I102</f>
        <v>243</v>
      </c>
      <c r="H52" s="120">
        <f>'Input Sheet'!J102</f>
        <v>12</v>
      </c>
      <c r="I52" s="122">
        <f t="shared" si="0"/>
        <v>16.799999999999997</v>
      </c>
      <c r="J52" s="118">
        <f>'Input Sheet'!L102</f>
        <v>0</v>
      </c>
      <c r="K52" s="120">
        <f>'Input Sheet'!M102</f>
        <v>0</v>
      </c>
      <c r="L52" s="112">
        <f>'Input Sheet'!N102</f>
        <v>0</v>
      </c>
      <c r="M52" s="120" t="str">
        <f>'Input Sheet'!O102</f>
        <v/>
      </c>
      <c r="N52" s="122" t="e">
        <f t="shared" si="1"/>
        <v>#VALUE!</v>
      </c>
      <c r="O52" s="118">
        <f>'Input Sheet'!Q102</f>
        <v>0</v>
      </c>
      <c r="P52" s="120">
        <f>'Input Sheet'!R102</f>
        <v>0</v>
      </c>
      <c r="Q52" s="112">
        <f>'Input Sheet'!S102</f>
        <v>0</v>
      </c>
      <c r="R52" s="120" t="str">
        <f>'Input Sheet'!T102</f>
        <v/>
      </c>
      <c r="S52" s="125" t="e">
        <f t="shared" si="2"/>
        <v>#VALUE!</v>
      </c>
      <c r="T52" s="117">
        <f>'Input Sheet'!V102</f>
        <v>16.799999999999997</v>
      </c>
      <c r="U52" s="128">
        <f>'Input Sheet'!W102</f>
        <v>0</v>
      </c>
    </row>
    <row r="53" spans="1:21" ht="12.75" customHeight="1" x14ac:dyDescent="0.35">
      <c r="A53" s="111">
        <f>'Input Sheet'!C103</f>
        <v>147449</v>
      </c>
      <c r="B53" s="112">
        <f>'Input Sheet'!D103</f>
        <v>2013</v>
      </c>
      <c r="C53" s="114" t="str">
        <f>'Input Sheet'!E103</f>
        <v>SENTRA</v>
      </c>
      <c r="D53" s="116">
        <f>'Input Sheet'!F103</f>
        <v>61826</v>
      </c>
      <c r="E53" s="118">
        <f>'Input Sheet'!G103</f>
        <v>0</v>
      </c>
      <c r="F53" s="120">
        <f>'Input Sheet'!H103</f>
        <v>0</v>
      </c>
      <c r="G53" s="112">
        <f>'Input Sheet'!I103</f>
        <v>0</v>
      </c>
      <c r="H53" s="120" t="str">
        <f>'Input Sheet'!J103</f>
        <v/>
      </c>
      <c r="I53" s="122" t="e">
        <f t="shared" si="0"/>
        <v>#VALUE!</v>
      </c>
      <c r="J53" s="118">
        <f>'Input Sheet'!L103</f>
        <v>0</v>
      </c>
      <c r="K53" s="120">
        <f>'Input Sheet'!M103</f>
        <v>0</v>
      </c>
      <c r="L53" s="112">
        <f>'Input Sheet'!N103</f>
        <v>0</v>
      </c>
      <c r="M53" s="120" t="str">
        <f>'Input Sheet'!O103</f>
        <v/>
      </c>
      <c r="N53" s="122" t="e">
        <f t="shared" si="1"/>
        <v>#VALUE!</v>
      </c>
      <c r="O53" s="118">
        <f>'Input Sheet'!Q103</f>
        <v>17.8</v>
      </c>
      <c r="P53" s="120">
        <f>'Input Sheet'!R103</f>
        <v>0.5</v>
      </c>
      <c r="Q53" s="112">
        <f>'Input Sheet'!S103</f>
        <v>243</v>
      </c>
      <c r="R53" s="120">
        <f>'Input Sheet'!T103</f>
        <v>12</v>
      </c>
      <c r="S53" s="125">
        <f t="shared" si="2"/>
        <v>6</v>
      </c>
      <c r="T53" s="117">
        <f>'Input Sheet'!V103</f>
        <v>6</v>
      </c>
      <c r="U53" s="128">
        <f>'Input Sheet'!W103</f>
        <v>0</v>
      </c>
    </row>
    <row r="54" spans="1:21" ht="12.75" customHeight="1" x14ac:dyDescent="0.35">
      <c r="A54" s="111">
        <f>'Input Sheet'!C104</f>
        <v>0</v>
      </c>
      <c r="B54" s="112">
        <f>'Input Sheet'!D104</f>
        <v>0</v>
      </c>
      <c r="C54" s="114">
        <f>'Input Sheet'!E104</f>
        <v>0</v>
      </c>
      <c r="D54" s="116">
        <f>'Input Sheet'!F104</f>
        <v>0</v>
      </c>
      <c r="E54" s="118">
        <f>'Input Sheet'!G104</f>
        <v>35.6</v>
      </c>
      <c r="F54" s="120">
        <f>'Input Sheet'!H104</f>
        <v>1</v>
      </c>
      <c r="G54" s="112">
        <f>'Input Sheet'!I104</f>
        <v>243</v>
      </c>
      <c r="H54" s="120">
        <f>'Input Sheet'!J104</f>
        <v>12</v>
      </c>
      <c r="I54" s="122">
        <f t="shared" si="0"/>
        <v>12</v>
      </c>
      <c r="J54" s="118">
        <f>'Input Sheet'!L104</f>
        <v>0</v>
      </c>
      <c r="K54" s="120">
        <f>'Input Sheet'!M104</f>
        <v>0</v>
      </c>
      <c r="L54" s="112">
        <f>'Input Sheet'!N104</f>
        <v>0</v>
      </c>
      <c r="M54" s="120" t="str">
        <f>'Input Sheet'!O104</f>
        <v/>
      </c>
      <c r="N54" s="122" t="e">
        <f t="shared" si="1"/>
        <v>#VALUE!</v>
      </c>
      <c r="O54" s="118">
        <f>'Input Sheet'!Q104</f>
        <v>0</v>
      </c>
      <c r="P54" s="120">
        <f>'Input Sheet'!R104</f>
        <v>0</v>
      </c>
      <c r="Q54" s="112">
        <f>'Input Sheet'!S104</f>
        <v>0</v>
      </c>
      <c r="R54" s="120" t="str">
        <f>'Input Sheet'!T104</f>
        <v/>
      </c>
      <c r="S54" s="125" t="e">
        <f t="shared" si="2"/>
        <v>#VALUE!</v>
      </c>
      <c r="T54" s="117">
        <f>'Input Sheet'!V104</f>
        <v>12</v>
      </c>
      <c r="U54" s="128">
        <f>'Input Sheet'!W104</f>
        <v>0</v>
      </c>
    </row>
    <row r="55" spans="1:21" ht="12.75" customHeight="1" x14ac:dyDescent="0.35">
      <c r="A55" s="111">
        <f>'Input Sheet'!C105</f>
        <v>147453</v>
      </c>
      <c r="B55" s="112">
        <f>'Input Sheet'!D105</f>
        <v>2009</v>
      </c>
      <c r="C55" s="114" t="str">
        <f>'Input Sheet'!E105</f>
        <v>TAHOE</v>
      </c>
      <c r="D55" s="116">
        <f>'Input Sheet'!F105</f>
        <v>124518</v>
      </c>
      <c r="E55" s="118">
        <f>'Input Sheet'!G105</f>
        <v>0</v>
      </c>
      <c r="F55" s="120">
        <f>'Input Sheet'!H105</f>
        <v>0</v>
      </c>
      <c r="G55" s="112">
        <f>'Input Sheet'!I105</f>
        <v>0</v>
      </c>
      <c r="H55" s="120" t="str">
        <f>'Input Sheet'!J105</f>
        <v/>
      </c>
      <c r="I55" s="122" t="e">
        <f t="shared" si="0"/>
        <v>#VALUE!</v>
      </c>
      <c r="J55" s="118">
        <f>'Input Sheet'!L105</f>
        <v>0</v>
      </c>
      <c r="K55" s="120">
        <f>'Input Sheet'!M105</f>
        <v>0</v>
      </c>
      <c r="L55" s="112">
        <f>'Input Sheet'!N105</f>
        <v>0</v>
      </c>
      <c r="M55" s="120" t="str">
        <f>'Input Sheet'!O105</f>
        <v/>
      </c>
      <c r="N55" s="122" t="e">
        <f t="shared" si="1"/>
        <v>#VALUE!</v>
      </c>
      <c r="O55" s="118">
        <f>'Input Sheet'!Q105</f>
        <v>104.95</v>
      </c>
      <c r="P55" s="120">
        <f>'Input Sheet'!R105</f>
        <v>1</v>
      </c>
      <c r="Q55" s="112">
        <f>'Input Sheet'!S105</f>
        <v>21</v>
      </c>
      <c r="R55" s="120">
        <f>'Input Sheet'!T105</f>
        <v>26</v>
      </c>
      <c r="S55" s="125">
        <f t="shared" si="2"/>
        <v>26</v>
      </c>
      <c r="T55" s="117">
        <f>'Input Sheet'!V105</f>
        <v>26</v>
      </c>
      <c r="U55" s="128">
        <f>'Input Sheet'!W105</f>
        <v>0</v>
      </c>
    </row>
    <row r="56" spans="1:21" ht="12.75" customHeight="1" x14ac:dyDescent="0.35">
      <c r="A56" s="111">
        <f>'Input Sheet'!C106</f>
        <v>0</v>
      </c>
      <c r="B56" s="112">
        <f>'Input Sheet'!D106</f>
        <v>0</v>
      </c>
      <c r="C56" s="114">
        <f>'Input Sheet'!E106</f>
        <v>0</v>
      </c>
      <c r="D56" s="116">
        <f>'Input Sheet'!F106</f>
        <v>0</v>
      </c>
      <c r="E56" s="118">
        <f>'Input Sheet'!G106</f>
        <v>0</v>
      </c>
      <c r="F56" s="120">
        <f>'Input Sheet'!H106</f>
        <v>0</v>
      </c>
      <c r="G56" s="112">
        <f>'Input Sheet'!I106</f>
        <v>0</v>
      </c>
      <c r="H56" s="120" t="str">
        <f>'Input Sheet'!J106</f>
        <v/>
      </c>
      <c r="I56" s="122" t="e">
        <f t="shared" si="0"/>
        <v>#VALUE!</v>
      </c>
      <c r="J56" s="118">
        <f>'Input Sheet'!L106</f>
        <v>34.950000000000003</v>
      </c>
      <c r="K56" s="120">
        <f>'Input Sheet'!M106</f>
        <v>1</v>
      </c>
      <c r="L56" s="112">
        <f>'Input Sheet'!N106</f>
        <v>21</v>
      </c>
      <c r="M56" s="120">
        <f>'Input Sheet'!O106</f>
        <v>26</v>
      </c>
      <c r="N56" s="122">
        <f t="shared" si="1"/>
        <v>26</v>
      </c>
      <c r="O56" s="118">
        <f>'Input Sheet'!Q106</f>
        <v>0</v>
      </c>
      <c r="P56" s="120">
        <f>'Input Sheet'!R106</f>
        <v>0</v>
      </c>
      <c r="Q56" s="112">
        <f>'Input Sheet'!S106</f>
        <v>0</v>
      </c>
      <c r="R56" s="120" t="str">
        <f>'Input Sheet'!T106</f>
        <v/>
      </c>
      <c r="S56" s="125" t="e">
        <f t="shared" si="2"/>
        <v>#VALUE!</v>
      </c>
      <c r="T56" s="117">
        <f>'Input Sheet'!V106</f>
        <v>26</v>
      </c>
      <c r="U56" s="128">
        <f>'Input Sheet'!W106</f>
        <v>0</v>
      </c>
    </row>
    <row r="57" spans="1:21" ht="12.75" customHeight="1" x14ac:dyDescent="0.35">
      <c r="A57" s="111">
        <f>'Input Sheet'!C107</f>
        <v>147458</v>
      </c>
      <c r="B57" s="112">
        <f>'Input Sheet'!D107</f>
        <v>2014</v>
      </c>
      <c r="C57" s="114" t="str">
        <f>'Input Sheet'!E107</f>
        <v>SENTRA</v>
      </c>
      <c r="D57" s="116">
        <f>'Input Sheet'!F107</f>
        <v>73330</v>
      </c>
      <c r="E57" s="118">
        <f>'Input Sheet'!G107</f>
        <v>10.5</v>
      </c>
      <c r="F57" s="120">
        <f>'Input Sheet'!H107</f>
        <v>0.3</v>
      </c>
      <c r="G57" s="112">
        <f>'Input Sheet'!I107</f>
        <v>445</v>
      </c>
      <c r="H57" s="120">
        <f>'Input Sheet'!J107</f>
        <v>10</v>
      </c>
      <c r="I57" s="122">
        <f t="shared" si="0"/>
        <v>3</v>
      </c>
      <c r="J57" s="118">
        <f>'Input Sheet'!L107</f>
        <v>0</v>
      </c>
      <c r="K57" s="120">
        <f>'Input Sheet'!M107</f>
        <v>0</v>
      </c>
      <c r="L57" s="112">
        <f>'Input Sheet'!N107</f>
        <v>0</v>
      </c>
      <c r="M57" s="120" t="str">
        <f>'Input Sheet'!O107</f>
        <v/>
      </c>
      <c r="N57" s="122" t="e">
        <f t="shared" si="1"/>
        <v>#VALUE!</v>
      </c>
      <c r="O57" s="118">
        <f>'Input Sheet'!Q107</f>
        <v>0</v>
      </c>
      <c r="P57" s="120">
        <f>'Input Sheet'!R107</f>
        <v>0</v>
      </c>
      <c r="Q57" s="112">
        <f>'Input Sheet'!S107</f>
        <v>0</v>
      </c>
      <c r="R57" s="120" t="str">
        <f>'Input Sheet'!T107</f>
        <v/>
      </c>
      <c r="S57" s="125" t="e">
        <f t="shared" si="2"/>
        <v>#VALUE!</v>
      </c>
      <c r="T57" s="117">
        <f>'Input Sheet'!V107</f>
        <v>3</v>
      </c>
      <c r="U57" s="128">
        <f>'Input Sheet'!W107</f>
        <v>0</v>
      </c>
    </row>
    <row r="58" spans="1:21" ht="12.75" customHeight="1" x14ac:dyDescent="0.35">
      <c r="A58" s="111">
        <f>'Input Sheet'!C108</f>
        <v>0</v>
      </c>
      <c r="B58" s="112">
        <f>'Input Sheet'!D108</f>
        <v>0</v>
      </c>
      <c r="C58" s="114">
        <f>'Input Sheet'!E108</f>
        <v>0</v>
      </c>
      <c r="D58" s="116">
        <f>'Input Sheet'!F108</f>
        <v>0</v>
      </c>
      <c r="E58" s="118">
        <f>'Input Sheet'!G108</f>
        <v>0</v>
      </c>
      <c r="F58" s="120">
        <f>'Input Sheet'!H108</f>
        <v>0</v>
      </c>
      <c r="G58" s="112">
        <f>'Input Sheet'!I108</f>
        <v>0</v>
      </c>
      <c r="H58" s="120" t="str">
        <f>'Input Sheet'!J108</f>
        <v/>
      </c>
      <c r="I58" s="122" t="e">
        <f t="shared" si="0"/>
        <v>#VALUE!</v>
      </c>
      <c r="J58" s="118">
        <f>'Input Sheet'!L108</f>
        <v>0</v>
      </c>
      <c r="K58" s="120">
        <f>'Input Sheet'!M108</f>
        <v>0</v>
      </c>
      <c r="L58" s="112">
        <f>'Input Sheet'!N108</f>
        <v>0</v>
      </c>
      <c r="M58" s="120" t="str">
        <f>'Input Sheet'!O108</f>
        <v/>
      </c>
      <c r="N58" s="122" t="e">
        <f t="shared" si="1"/>
        <v>#VALUE!</v>
      </c>
      <c r="O58" s="118">
        <f>'Input Sheet'!Q108</f>
        <v>14.98</v>
      </c>
      <c r="P58" s="120">
        <f>'Input Sheet'!R108</f>
        <v>0.5</v>
      </c>
      <c r="Q58" s="112">
        <f>'Input Sheet'!S108</f>
        <v>445</v>
      </c>
      <c r="R58" s="120">
        <f>'Input Sheet'!T108</f>
        <v>10</v>
      </c>
      <c r="S58" s="125">
        <f t="shared" si="2"/>
        <v>5</v>
      </c>
      <c r="T58" s="117">
        <f>'Input Sheet'!V108</f>
        <v>5</v>
      </c>
      <c r="U58" s="128">
        <f>'Input Sheet'!W108</f>
        <v>0</v>
      </c>
    </row>
    <row r="59" spans="1:21" ht="12.75" customHeight="1" x14ac:dyDescent="0.35">
      <c r="A59" s="111">
        <f>'Input Sheet'!C109</f>
        <v>147461</v>
      </c>
      <c r="B59" s="112">
        <f>'Input Sheet'!D109</f>
        <v>2015</v>
      </c>
      <c r="C59" s="114" t="str">
        <f>'Input Sheet'!E109</f>
        <v>TAHOE</v>
      </c>
      <c r="D59" s="116">
        <f>'Input Sheet'!F109</f>
        <v>52344</v>
      </c>
      <c r="E59" s="118">
        <f>'Input Sheet'!G109</f>
        <v>10.5</v>
      </c>
      <c r="F59" s="120">
        <f>'Input Sheet'!H109</f>
        <v>0.3</v>
      </c>
      <c r="G59" s="112">
        <f>'Input Sheet'!I109</f>
        <v>243</v>
      </c>
      <c r="H59" s="120">
        <f>'Input Sheet'!J109</f>
        <v>12</v>
      </c>
      <c r="I59" s="122">
        <f t="shared" si="0"/>
        <v>3.5999999999999996</v>
      </c>
      <c r="J59" s="118">
        <f>'Input Sheet'!L109</f>
        <v>0</v>
      </c>
      <c r="K59" s="120">
        <f>'Input Sheet'!M109</f>
        <v>0</v>
      </c>
      <c r="L59" s="112">
        <f>'Input Sheet'!N109</f>
        <v>0</v>
      </c>
      <c r="M59" s="120" t="str">
        <f>'Input Sheet'!O109</f>
        <v/>
      </c>
      <c r="N59" s="122" t="e">
        <f t="shared" si="1"/>
        <v>#VALUE!</v>
      </c>
      <c r="O59" s="118">
        <f>'Input Sheet'!Q109</f>
        <v>0</v>
      </c>
      <c r="P59" s="120">
        <f>'Input Sheet'!R109</f>
        <v>0</v>
      </c>
      <c r="Q59" s="112">
        <f>'Input Sheet'!S109</f>
        <v>0</v>
      </c>
      <c r="R59" s="120" t="str">
        <f>'Input Sheet'!T109</f>
        <v/>
      </c>
      <c r="S59" s="125" t="e">
        <f t="shared" si="2"/>
        <v>#VALUE!</v>
      </c>
      <c r="T59" s="117">
        <f>'Input Sheet'!V109</f>
        <v>3.5999999999999996</v>
      </c>
      <c r="U59" s="128">
        <f>'Input Sheet'!W109</f>
        <v>0</v>
      </c>
    </row>
    <row r="60" spans="1:21" ht="12.75" customHeight="1" x14ac:dyDescent="0.35">
      <c r="A60" s="111">
        <f>'Input Sheet'!C110</f>
        <v>0</v>
      </c>
      <c r="B60" s="112">
        <f>'Input Sheet'!D110</f>
        <v>0</v>
      </c>
      <c r="C60" s="114">
        <f>'Input Sheet'!E110</f>
        <v>0</v>
      </c>
      <c r="D60" s="116">
        <f>'Input Sheet'!F110</f>
        <v>0</v>
      </c>
      <c r="E60" s="118">
        <f>'Input Sheet'!G110</f>
        <v>0</v>
      </c>
      <c r="F60" s="120">
        <f>'Input Sheet'!H110</f>
        <v>0</v>
      </c>
      <c r="G60" s="112">
        <f>'Input Sheet'!I110</f>
        <v>0</v>
      </c>
      <c r="H60" s="120">
        <f>'Input Sheet'!J110</f>
        <v>0</v>
      </c>
      <c r="I60" s="122">
        <f t="shared" si="0"/>
        <v>0</v>
      </c>
      <c r="J60" s="118">
        <f>'Input Sheet'!L110</f>
        <v>0</v>
      </c>
      <c r="K60" s="120">
        <f>'Input Sheet'!M110</f>
        <v>0</v>
      </c>
      <c r="L60" s="112">
        <f>'Input Sheet'!N110</f>
        <v>0</v>
      </c>
      <c r="M60" s="120">
        <f>'Input Sheet'!O110</f>
        <v>0</v>
      </c>
      <c r="N60" s="122">
        <f t="shared" si="1"/>
        <v>0</v>
      </c>
      <c r="O60" s="118">
        <f>'Input Sheet'!Q110</f>
        <v>34.950000000000003</v>
      </c>
      <c r="P60" s="120">
        <f>'Input Sheet'!R110</f>
        <v>1</v>
      </c>
      <c r="Q60" s="112">
        <f>'Input Sheet'!S110</f>
        <v>243</v>
      </c>
      <c r="R60" s="120">
        <f>'Input Sheet'!T110</f>
        <v>12</v>
      </c>
      <c r="S60" s="125">
        <f t="shared" si="2"/>
        <v>12</v>
      </c>
      <c r="T60" s="117">
        <f>'Input Sheet'!V110</f>
        <v>12</v>
      </c>
      <c r="U60" s="128">
        <f>'Input Sheet'!W110</f>
        <v>0</v>
      </c>
    </row>
    <row r="61" spans="1:21" ht="12.75" customHeight="1" x14ac:dyDescent="0.35">
      <c r="A61" s="111">
        <f>'Input Sheet'!C111</f>
        <v>0</v>
      </c>
      <c r="B61" s="112">
        <f>'Input Sheet'!D111</f>
        <v>0</v>
      </c>
      <c r="C61" s="114">
        <f>'Input Sheet'!E111</f>
        <v>0</v>
      </c>
      <c r="D61" s="116">
        <f>'Input Sheet'!F111</f>
        <v>0</v>
      </c>
      <c r="E61" s="118">
        <f>'Input Sheet'!G111</f>
        <v>34.950000000000003</v>
      </c>
      <c r="F61" s="120">
        <f>'Input Sheet'!H111</f>
        <v>1</v>
      </c>
      <c r="G61" s="112">
        <f>'Input Sheet'!I111</f>
        <v>243</v>
      </c>
      <c r="H61" s="120">
        <f>'Input Sheet'!J111</f>
        <v>0</v>
      </c>
      <c r="I61" s="122">
        <f t="shared" si="0"/>
        <v>0</v>
      </c>
      <c r="J61" s="118">
        <f>'Input Sheet'!L111</f>
        <v>0</v>
      </c>
      <c r="K61" s="120">
        <f>'Input Sheet'!M111</f>
        <v>0</v>
      </c>
      <c r="L61" s="112">
        <f>'Input Sheet'!N111</f>
        <v>0</v>
      </c>
      <c r="M61" s="120">
        <f>'Input Sheet'!O111</f>
        <v>0</v>
      </c>
      <c r="N61" s="122">
        <f t="shared" si="1"/>
        <v>0</v>
      </c>
      <c r="O61" s="118">
        <f>'Input Sheet'!Q111</f>
        <v>0</v>
      </c>
      <c r="P61" s="120">
        <f>'Input Sheet'!R111</f>
        <v>0</v>
      </c>
      <c r="Q61" s="112">
        <f>'Input Sheet'!S111</f>
        <v>0</v>
      </c>
      <c r="R61" s="120" t="str">
        <f>'Input Sheet'!T111</f>
        <v/>
      </c>
      <c r="S61" s="125" t="e">
        <f t="shared" si="2"/>
        <v>#VALUE!</v>
      </c>
      <c r="T61" s="117">
        <f>'Input Sheet'!V111</f>
        <v>0</v>
      </c>
      <c r="U61" s="128">
        <f>'Input Sheet'!W111</f>
        <v>0</v>
      </c>
    </row>
    <row r="62" spans="1:21" ht="12.75" customHeight="1" x14ac:dyDescent="0.35">
      <c r="A62" s="111">
        <f>'Input Sheet'!C112</f>
        <v>147463</v>
      </c>
      <c r="B62" s="112">
        <f>'Input Sheet'!D112</f>
        <v>2005</v>
      </c>
      <c r="C62" s="114" t="str">
        <f>'Input Sheet'!E112</f>
        <v>TAHOE</v>
      </c>
      <c r="D62" s="116">
        <f>'Input Sheet'!F112</f>
        <v>160102</v>
      </c>
      <c r="E62" s="118">
        <f>'Input Sheet'!G112</f>
        <v>10.5</v>
      </c>
      <c r="F62" s="120">
        <f>'Input Sheet'!H112</f>
        <v>0.3</v>
      </c>
      <c r="G62" s="112">
        <f>'Input Sheet'!I112</f>
        <v>445</v>
      </c>
      <c r="H62" s="120">
        <f>'Input Sheet'!J112</f>
        <v>0</v>
      </c>
      <c r="I62" s="122">
        <f t="shared" si="0"/>
        <v>0</v>
      </c>
      <c r="J62" s="118">
        <f>'Input Sheet'!L112</f>
        <v>0</v>
      </c>
      <c r="K62" s="120">
        <f>'Input Sheet'!M112</f>
        <v>0</v>
      </c>
      <c r="L62" s="112">
        <f>'Input Sheet'!N112</f>
        <v>0</v>
      </c>
      <c r="M62" s="120">
        <f>'Input Sheet'!O112</f>
        <v>0</v>
      </c>
      <c r="N62" s="122">
        <f t="shared" si="1"/>
        <v>0</v>
      </c>
      <c r="O62" s="118">
        <f>'Input Sheet'!Q112</f>
        <v>0</v>
      </c>
      <c r="P62" s="120">
        <f>'Input Sheet'!R112</f>
        <v>0</v>
      </c>
      <c r="Q62" s="112">
        <f>'Input Sheet'!S112</f>
        <v>0</v>
      </c>
      <c r="R62" s="120" t="str">
        <f>'Input Sheet'!T112</f>
        <v/>
      </c>
      <c r="S62" s="125" t="e">
        <f t="shared" si="2"/>
        <v>#VALUE!</v>
      </c>
      <c r="T62" s="117">
        <f>'Input Sheet'!V112</f>
        <v>0</v>
      </c>
      <c r="U62" s="128">
        <f>'Input Sheet'!W112</f>
        <v>1</v>
      </c>
    </row>
    <row r="63" spans="1:21" ht="12.75" customHeight="1" x14ac:dyDescent="0.35">
      <c r="A63" s="111">
        <f>'Input Sheet'!C113</f>
        <v>144764</v>
      </c>
      <c r="B63" s="112">
        <f>'Input Sheet'!D113</f>
        <v>2014</v>
      </c>
      <c r="C63" s="114">
        <f>'Input Sheet'!E113</f>
        <v>1500</v>
      </c>
      <c r="D63" s="116">
        <f>'Input Sheet'!F113</f>
        <v>48154</v>
      </c>
      <c r="E63" s="118">
        <f>'Input Sheet'!G113</f>
        <v>10.5</v>
      </c>
      <c r="F63" s="120">
        <f>'Input Sheet'!H113</f>
        <v>0.3</v>
      </c>
      <c r="G63" s="112">
        <f>'Input Sheet'!I113</f>
        <v>399</v>
      </c>
      <c r="H63" s="120">
        <f>'Input Sheet'!J113</f>
        <v>0</v>
      </c>
      <c r="I63" s="122">
        <f t="shared" si="0"/>
        <v>0</v>
      </c>
      <c r="J63" s="118">
        <f>'Input Sheet'!L113</f>
        <v>0</v>
      </c>
      <c r="K63" s="120">
        <f>'Input Sheet'!M113</f>
        <v>0</v>
      </c>
      <c r="L63" s="112">
        <f>'Input Sheet'!N113</f>
        <v>0</v>
      </c>
      <c r="M63" s="120">
        <f>'Input Sheet'!O113</f>
        <v>0</v>
      </c>
      <c r="N63" s="122">
        <f t="shared" si="1"/>
        <v>0</v>
      </c>
      <c r="O63" s="118">
        <f>'Input Sheet'!Q113</f>
        <v>0</v>
      </c>
      <c r="P63" s="120">
        <f>'Input Sheet'!R113</f>
        <v>0</v>
      </c>
      <c r="Q63" s="112">
        <f>'Input Sheet'!S113</f>
        <v>0</v>
      </c>
      <c r="R63" s="120" t="str">
        <f>'Input Sheet'!T113</f>
        <v/>
      </c>
      <c r="S63" s="125" t="e">
        <f t="shared" si="2"/>
        <v>#VALUE!</v>
      </c>
      <c r="T63" s="117">
        <f>'Input Sheet'!V113</f>
        <v>0</v>
      </c>
      <c r="U63" s="128">
        <f>'Input Sheet'!W113</f>
        <v>1</v>
      </c>
    </row>
    <row r="64" spans="1:21" ht="12.75" customHeight="1" x14ac:dyDescent="0.35">
      <c r="A64" s="111">
        <f>'Input Sheet'!C114</f>
        <v>147465</v>
      </c>
      <c r="B64" s="112">
        <f>'Input Sheet'!D114</f>
        <v>2012</v>
      </c>
      <c r="C64" s="114" t="str">
        <f>'Input Sheet'!E114</f>
        <v xml:space="preserve">NISSAN </v>
      </c>
      <c r="D64" s="116">
        <f>'Input Sheet'!F114</f>
        <v>92098</v>
      </c>
      <c r="E64" s="118">
        <f>'Input Sheet'!G114</f>
        <v>10.5</v>
      </c>
      <c r="F64" s="120">
        <f>'Input Sheet'!H114</f>
        <v>0.3</v>
      </c>
      <c r="G64" s="112">
        <f>'Input Sheet'!I114</f>
        <v>392</v>
      </c>
      <c r="H64" s="120">
        <f>'Input Sheet'!J114</f>
        <v>0</v>
      </c>
      <c r="I64" s="122">
        <f t="shared" si="0"/>
        <v>0</v>
      </c>
      <c r="J64" s="118">
        <f>'Input Sheet'!L114</f>
        <v>0</v>
      </c>
      <c r="K64" s="120">
        <f>'Input Sheet'!M114</f>
        <v>0</v>
      </c>
      <c r="L64" s="112">
        <f>'Input Sheet'!N114</f>
        <v>0</v>
      </c>
      <c r="M64" s="120">
        <f>'Input Sheet'!O114</f>
        <v>0</v>
      </c>
      <c r="N64" s="122">
        <f t="shared" si="1"/>
        <v>0</v>
      </c>
      <c r="O64" s="118">
        <f>'Input Sheet'!Q114</f>
        <v>0</v>
      </c>
      <c r="P64" s="120">
        <f>'Input Sheet'!R114</f>
        <v>0</v>
      </c>
      <c r="Q64" s="112">
        <f>'Input Sheet'!S114</f>
        <v>0</v>
      </c>
      <c r="R64" s="120" t="str">
        <f>'Input Sheet'!T114</f>
        <v/>
      </c>
      <c r="S64" s="125" t="e">
        <f t="shared" si="2"/>
        <v>#VALUE!</v>
      </c>
      <c r="T64" s="117">
        <f>'Input Sheet'!V114</f>
        <v>0</v>
      </c>
      <c r="U64" s="128">
        <f>'Input Sheet'!W114</f>
        <v>0</v>
      </c>
    </row>
    <row r="65" spans="1:21" ht="12.75" customHeight="1" x14ac:dyDescent="0.35">
      <c r="A65" s="111">
        <f>'Input Sheet'!C115</f>
        <v>0</v>
      </c>
      <c r="B65" s="112">
        <f>'Input Sheet'!D115</f>
        <v>0</v>
      </c>
      <c r="C65" s="114">
        <f>'Input Sheet'!E115</f>
        <v>0</v>
      </c>
      <c r="D65" s="116">
        <f>'Input Sheet'!F115</f>
        <v>0</v>
      </c>
      <c r="E65" s="118">
        <f>'Input Sheet'!G115</f>
        <v>15.95</v>
      </c>
      <c r="F65" s="120">
        <f>'Input Sheet'!H115</f>
        <v>0.5</v>
      </c>
      <c r="G65" s="112">
        <f>'Input Sheet'!I115</f>
        <v>392</v>
      </c>
      <c r="H65" s="120">
        <f>'Input Sheet'!J115</f>
        <v>0</v>
      </c>
      <c r="I65" s="122">
        <f t="shared" si="0"/>
        <v>0</v>
      </c>
      <c r="J65" s="118">
        <f>'Input Sheet'!L115</f>
        <v>0</v>
      </c>
      <c r="K65" s="120">
        <f>'Input Sheet'!M115</f>
        <v>0</v>
      </c>
      <c r="L65" s="112">
        <f>'Input Sheet'!N115</f>
        <v>0</v>
      </c>
      <c r="M65" s="120">
        <f>'Input Sheet'!O115</f>
        <v>0</v>
      </c>
      <c r="N65" s="122">
        <f t="shared" si="1"/>
        <v>0</v>
      </c>
      <c r="O65" s="118">
        <f>'Input Sheet'!Q115</f>
        <v>0</v>
      </c>
      <c r="P65" s="120">
        <f>'Input Sheet'!R115</f>
        <v>0</v>
      </c>
      <c r="Q65" s="112">
        <f>'Input Sheet'!S115</f>
        <v>0</v>
      </c>
      <c r="R65" s="120" t="str">
        <f>'Input Sheet'!T115</f>
        <v/>
      </c>
      <c r="S65" s="125" t="e">
        <f t="shared" si="2"/>
        <v>#VALUE!</v>
      </c>
      <c r="T65" s="117">
        <f>'Input Sheet'!V115</f>
        <v>0</v>
      </c>
      <c r="U65" s="128">
        <f>'Input Sheet'!W115</f>
        <v>0</v>
      </c>
    </row>
    <row r="66" spans="1:21" ht="12.75" customHeight="1" x14ac:dyDescent="0.35">
      <c r="A66" s="111">
        <f>'Input Sheet'!C116</f>
        <v>147468</v>
      </c>
      <c r="B66" s="112">
        <f>'Input Sheet'!D116</f>
        <v>2008</v>
      </c>
      <c r="C66" s="114" t="str">
        <f>'Input Sheet'!E116</f>
        <v>F-350</v>
      </c>
      <c r="D66" s="116">
        <f>'Input Sheet'!F116</f>
        <v>80024</v>
      </c>
      <c r="E66" s="118">
        <f>'Input Sheet'!G116</f>
        <v>10.5</v>
      </c>
      <c r="F66" s="120">
        <f>'Input Sheet'!H116</f>
        <v>0.3</v>
      </c>
      <c r="G66" s="112">
        <f>'Input Sheet'!I116</f>
        <v>388</v>
      </c>
      <c r="H66" s="120">
        <f>'Input Sheet'!J116</f>
        <v>0</v>
      </c>
      <c r="I66" s="122">
        <f t="shared" si="0"/>
        <v>0</v>
      </c>
      <c r="J66" s="118">
        <f>'Input Sheet'!L116</f>
        <v>0</v>
      </c>
      <c r="K66" s="120">
        <f>'Input Sheet'!M116</f>
        <v>0</v>
      </c>
      <c r="L66" s="112">
        <f>'Input Sheet'!N116</f>
        <v>0</v>
      </c>
      <c r="M66" s="120">
        <f>'Input Sheet'!O116</f>
        <v>0</v>
      </c>
      <c r="N66" s="122">
        <f t="shared" si="1"/>
        <v>0</v>
      </c>
      <c r="O66" s="118">
        <f>'Input Sheet'!Q116</f>
        <v>0</v>
      </c>
      <c r="P66" s="120">
        <f>'Input Sheet'!R116</f>
        <v>0</v>
      </c>
      <c r="Q66" s="112">
        <f>'Input Sheet'!S116</f>
        <v>0</v>
      </c>
      <c r="R66" s="120" t="str">
        <f>'Input Sheet'!T116</f>
        <v/>
      </c>
      <c r="S66" s="125" t="e">
        <f t="shared" si="2"/>
        <v>#VALUE!</v>
      </c>
      <c r="T66" s="117">
        <f>'Input Sheet'!V116</f>
        <v>0</v>
      </c>
      <c r="U66" s="128">
        <f>'Input Sheet'!W116</f>
        <v>0</v>
      </c>
    </row>
    <row r="67" spans="1:21" ht="12.75" customHeight="1" x14ac:dyDescent="0.35">
      <c r="A67" s="111">
        <f>'Input Sheet'!C117</f>
        <v>0</v>
      </c>
      <c r="B67" s="112">
        <f>'Input Sheet'!D117</f>
        <v>0</v>
      </c>
      <c r="C67" s="114">
        <f>'Input Sheet'!E117</f>
        <v>0</v>
      </c>
      <c r="D67" s="116">
        <f>'Input Sheet'!F117</f>
        <v>0</v>
      </c>
      <c r="E67" s="118">
        <f>'Input Sheet'!G117</f>
        <v>15.95</v>
      </c>
      <c r="F67" s="120">
        <f>'Input Sheet'!H117</f>
        <v>0.5</v>
      </c>
      <c r="G67" s="112">
        <f>'Input Sheet'!I117</f>
        <v>388</v>
      </c>
      <c r="H67" s="120">
        <f>'Input Sheet'!J117</f>
        <v>0</v>
      </c>
      <c r="I67" s="122">
        <f t="shared" si="0"/>
        <v>0</v>
      </c>
      <c r="J67" s="118">
        <f>'Input Sheet'!L117</f>
        <v>0</v>
      </c>
      <c r="K67" s="120">
        <f>'Input Sheet'!M117</f>
        <v>0</v>
      </c>
      <c r="L67" s="112">
        <f>'Input Sheet'!N117</f>
        <v>0</v>
      </c>
      <c r="M67" s="120">
        <f>'Input Sheet'!O117</f>
        <v>0</v>
      </c>
      <c r="N67" s="122">
        <f t="shared" si="1"/>
        <v>0</v>
      </c>
      <c r="O67" s="118">
        <f>'Input Sheet'!Q117</f>
        <v>0</v>
      </c>
      <c r="P67" s="120">
        <f>'Input Sheet'!R117</f>
        <v>0</v>
      </c>
      <c r="Q67" s="112">
        <f>'Input Sheet'!S117</f>
        <v>0</v>
      </c>
      <c r="R67" s="120" t="str">
        <f>'Input Sheet'!T117</f>
        <v/>
      </c>
      <c r="S67" s="125" t="e">
        <f t="shared" si="2"/>
        <v>#VALUE!</v>
      </c>
      <c r="T67" s="117">
        <f>'Input Sheet'!V117</f>
        <v>0</v>
      </c>
      <c r="U67" s="128">
        <f>'Input Sheet'!W117</f>
        <v>0</v>
      </c>
    </row>
    <row r="68" spans="1:21" ht="12.75" customHeight="1" x14ac:dyDescent="0.35">
      <c r="A68" s="111">
        <f>'Input Sheet'!C118</f>
        <v>0</v>
      </c>
      <c r="B68" s="112">
        <f>'Input Sheet'!D118</f>
        <v>0</v>
      </c>
      <c r="C68" s="114">
        <f>'Input Sheet'!E118</f>
        <v>0</v>
      </c>
      <c r="D68" s="116">
        <f>'Input Sheet'!F118</f>
        <v>0</v>
      </c>
      <c r="E68" s="118">
        <f>'Input Sheet'!G118</f>
        <v>50</v>
      </c>
      <c r="F68" s="120">
        <f>'Input Sheet'!H118</f>
        <v>0.6</v>
      </c>
      <c r="G68" s="112">
        <f>'Input Sheet'!I118</f>
        <v>388</v>
      </c>
      <c r="H68" s="120">
        <f>'Input Sheet'!J118</f>
        <v>0</v>
      </c>
      <c r="I68" s="122">
        <f t="shared" si="0"/>
        <v>0</v>
      </c>
      <c r="J68" s="118">
        <f>'Input Sheet'!L118</f>
        <v>0</v>
      </c>
      <c r="K68" s="120">
        <f>'Input Sheet'!M118</f>
        <v>0</v>
      </c>
      <c r="L68" s="112">
        <f>'Input Sheet'!N118</f>
        <v>0</v>
      </c>
      <c r="M68" s="120">
        <f>'Input Sheet'!O118</f>
        <v>0</v>
      </c>
      <c r="N68" s="122">
        <f t="shared" si="1"/>
        <v>0</v>
      </c>
      <c r="O68" s="118">
        <f>'Input Sheet'!Q118</f>
        <v>0</v>
      </c>
      <c r="P68" s="120">
        <f>'Input Sheet'!R118</f>
        <v>0</v>
      </c>
      <c r="Q68" s="112">
        <f>'Input Sheet'!S118</f>
        <v>0</v>
      </c>
      <c r="R68" s="120" t="str">
        <f>'Input Sheet'!T118</f>
        <v/>
      </c>
      <c r="S68" s="125" t="e">
        <f t="shared" si="2"/>
        <v>#VALUE!</v>
      </c>
      <c r="T68" s="117">
        <f>'Input Sheet'!V118</f>
        <v>0</v>
      </c>
      <c r="U68" s="128">
        <f>'Input Sheet'!W118</f>
        <v>0</v>
      </c>
    </row>
    <row r="69" spans="1:21" ht="12.75" customHeight="1" x14ac:dyDescent="0.35">
      <c r="A69" s="111">
        <f>'Input Sheet'!C119</f>
        <v>0</v>
      </c>
      <c r="B69" s="112">
        <f>'Input Sheet'!D119</f>
        <v>0</v>
      </c>
      <c r="C69" s="114">
        <f>'Input Sheet'!E119</f>
        <v>0</v>
      </c>
      <c r="D69" s="116">
        <f>'Input Sheet'!F119</f>
        <v>0</v>
      </c>
      <c r="E69" s="118">
        <f>'Input Sheet'!G119</f>
        <v>0</v>
      </c>
      <c r="F69" s="120">
        <f>'Input Sheet'!H119</f>
        <v>0</v>
      </c>
      <c r="G69" s="112">
        <f>'Input Sheet'!I119</f>
        <v>0</v>
      </c>
      <c r="H69" s="120">
        <f>'Input Sheet'!J119</f>
        <v>0</v>
      </c>
      <c r="I69" s="122">
        <f t="shared" si="0"/>
        <v>0</v>
      </c>
      <c r="J69" s="118">
        <f>'Input Sheet'!L119</f>
        <v>0</v>
      </c>
      <c r="K69" s="120">
        <f>'Input Sheet'!M119</f>
        <v>0</v>
      </c>
      <c r="L69" s="112">
        <f>'Input Sheet'!N119</f>
        <v>0</v>
      </c>
      <c r="M69" s="120">
        <f>'Input Sheet'!O119</f>
        <v>0</v>
      </c>
      <c r="N69" s="122">
        <f t="shared" si="1"/>
        <v>0</v>
      </c>
      <c r="O69" s="118">
        <f>'Input Sheet'!Q119</f>
        <v>13</v>
      </c>
      <c r="P69" s="120">
        <f>'Input Sheet'!R119</f>
        <v>0.3</v>
      </c>
      <c r="Q69" s="112">
        <f>'Input Sheet'!S119</f>
        <v>388</v>
      </c>
      <c r="R69" s="120">
        <f>'Input Sheet'!T119</f>
        <v>10</v>
      </c>
      <c r="S69" s="125">
        <f t="shared" si="2"/>
        <v>3</v>
      </c>
      <c r="T69" s="117">
        <f>'Input Sheet'!V119</f>
        <v>3</v>
      </c>
      <c r="U69" s="128">
        <f>'Input Sheet'!W119</f>
        <v>0</v>
      </c>
    </row>
    <row r="70" spans="1:21" ht="12.75" customHeight="1" x14ac:dyDescent="0.35">
      <c r="A70" s="111">
        <f>'Input Sheet'!C120</f>
        <v>0</v>
      </c>
      <c r="B70" s="112">
        <f>'Input Sheet'!D120</f>
        <v>0</v>
      </c>
      <c r="C70" s="114">
        <f>'Input Sheet'!E120</f>
        <v>0</v>
      </c>
      <c r="D70" s="116">
        <f>'Input Sheet'!F120</f>
        <v>0</v>
      </c>
      <c r="E70" s="118">
        <f>'Input Sheet'!G120</f>
        <v>0</v>
      </c>
      <c r="F70" s="120">
        <f>'Input Sheet'!H120</f>
        <v>0</v>
      </c>
      <c r="G70" s="112">
        <f>'Input Sheet'!I120</f>
        <v>0</v>
      </c>
      <c r="H70" s="120">
        <f>'Input Sheet'!J120</f>
        <v>0</v>
      </c>
      <c r="I70" s="122">
        <f t="shared" si="0"/>
        <v>0</v>
      </c>
      <c r="J70" s="118">
        <f>'Input Sheet'!L120</f>
        <v>0</v>
      </c>
      <c r="K70" s="120">
        <f>'Input Sheet'!M120</f>
        <v>0</v>
      </c>
      <c r="L70" s="112">
        <f>'Input Sheet'!N120</f>
        <v>0</v>
      </c>
      <c r="M70" s="120">
        <f>'Input Sheet'!O120</f>
        <v>0</v>
      </c>
      <c r="N70" s="122">
        <f t="shared" si="1"/>
        <v>0</v>
      </c>
      <c r="O70" s="118">
        <f>'Input Sheet'!Q120</f>
        <v>262.38</v>
      </c>
      <c r="P70" s="120">
        <f>'Input Sheet'!R120</f>
        <v>2.5</v>
      </c>
      <c r="Q70" s="112">
        <f>'Input Sheet'!S120</f>
        <v>388</v>
      </c>
      <c r="R70" s="120">
        <f>'Input Sheet'!T120</f>
        <v>10</v>
      </c>
      <c r="S70" s="125">
        <f t="shared" si="2"/>
        <v>25</v>
      </c>
      <c r="T70" s="117">
        <f>'Input Sheet'!V120</f>
        <v>25</v>
      </c>
      <c r="U70" s="128">
        <f>'Input Sheet'!W120</f>
        <v>0</v>
      </c>
    </row>
    <row r="71" spans="1:21" ht="12.75" customHeight="1" x14ac:dyDescent="0.35">
      <c r="A71" s="111">
        <f>'Input Sheet'!C121</f>
        <v>147470</v>
      </c>
      <c r="B71" s="112">
        <f>'Input Sheet'!D121</f>
        <v>2010</v>
      </c>
      <c r="C71" s="114" t="str">
        <f>'Input Sheet'!E121</f>
        <v>ALTIMA</v>
      </c>
      <c r="D71" s="116">
        <f>'Input Sheet'!F121</f>
        <v>95484</v>
      </c>
      <c r="E71" s="118">
        <f>'Input Sheet'!G121</f>
        <v>10.5</v>
      </c>
      <c r="F71" s="120">
        <f>'Input Sheet'!H121</f>
        <v>0.3</v>
      </c>
      <c r="G71" s="112">
        <f>'Input Sheet'!I121</f>
        <v>445</v>
      </c>
      <c r="H71" s="120">
        <f>'Input Sheet'!J121</f>
        <v>10</v>
      </c>
      <c r="I71" s="122">
        <f t="shared" si="0"/>
        <v>3</v>
      </c>
      <c r="J71" s="118">
        <f>'Input Sheet'!L121</f>
        <v>0</v>
      </c>
      <c r="K71" s="120">
        <f>'Input Sheet'!M121</f>
        <v>0</v>
      </c>
      <c r="L71" s="112">
        <f>'Input Sheet'!N121</f>
        <v>0</v>
      </c>
      <c r="M71" s="120" t="str">
        <f>'Input Sheet'!O121</f>
        <v/>
      </c>
      <c r="N71" s="122" t="e">
        <f t="shared" si="1"/>
        <v>#VALUE!</v>
      </c>
      <c r="O71" s="118">
        <f>'Input Sheet'!Q121</f>
        <v>0</v>
      </c>
      <c r="P71" s="120">
        <f>'Input Sheet'!R121</f>
        <v>0</v>
      </c>
      <c r="Q71" s="112">
        <f>'Input Sheet'!S121</f>
        <v>0</v>
      </c>
      <c r="R71" s="120" t="str">
        <f>'Input Sheet'!T121</f>
        <v/>
      </c>
      <c r="S71" s="125" t="e">
        <f t="shared" si="2"/>
        <v>#VALUE!</v>
      </c>
      <c r="T71" s="117">
        <f>'Input Sheet'!V121</f>
        <v>3</v>
      </c>
      <c r="U71" s="128">
        <f>'Input Sheet'!W121</f>
        <v>1</v>
      </c>
    </row>
    <row r="72" spans="1:21" ht="12.75" customHeight="1" x14ac:dyDescent="0.35">
      <c r="A72" s="111">
        <f>'Input Sheet'!C122</f>
        <v>147472</v>
      </c>
      <c r="B72" s="112">
        <f>'Input Sheet'!D122</f>
        <v>2005</v>
      </c>
      <c r="C72" s="114" t="str">
        <f>'Input Sheet'!E122</f>
        <v>EQUINOX</v>
      </c>
      <c r="D72" s="116">
        <f>'Input Sheet'!F122</f>
        <v>198033</v>
      </c>
      <c r="E72" s="118">
        <f>'Input Sheet'!G122</f>
        <v>10.5</v>
      </c>
      <c r="F72" s="120">
        <f>'Input Sheet'!H122</f>
        <v>0.3</v>
      </c>
      <c r="G72" s="112">
        <f>'Input Sheet'!I122</f>
        <v>445</v>
      </c>
      <c r="H72" s="120">
        <f>'Input Sheet'!J122</f>
        <v>10</v>
      </c>
      <c r="I72" s="122">
        <f t="shared" si="0"/>
        <v>3</v>
      </c>
      <c r="J72" s="118">
        <f>'Input Sheet'!L122</f>
        <v>0</v>
      </c>
      <c r="K72" s="120">
        <f>'Input Sheet'!M122</f>
        <v>0</v>
      </c>
      <c r="L72" s="112">
        <f>'Input Sheet'!N122</f>
        <v>0</v>
      </c>
      <c r="M72" s="120" t="str">
        <f>'Input Sheet'!O122</f>
        <v/>
      </c>
      <c r="N72" s="122" t="e">
        <f t="shared" si="1"/>
        <v>#VALUE!</v>
      </c>
      <c r="O72" s="118">
        <f>'Input Sheet'!Q122</f>
        <v>0</v>
      </c>
      <c r="P72" s="120">
        <f>'Input Sheet'!R122</f>
        <v>0</v>
      </c>
      <c r="Q72" s="112">
        <f>'Input Sheet'!S122</f>
        <v>0</v>
      </c>
      <c r="R72" s="120" t="str">
        <f>'Input Sheet'!T122</f>
        <v/>
      </c>
      <c r="S72" s="125" t="e">
        <f t="shared" si="2"/>
        <v>#VALUE!</v>
      </c>
      <c r="T72" s="117">
        <f>'Input Sheet'!V122</f>
        <v>3</v>
      </c>
      <c r="U72" s="128">
        <f>'Input Sheet'!W122</f>
        <v>1</v>
      </c>
    </row>
    <row r="73" spans="1:21" ht="12.75" customHeight="1" x14ac:dyDescent="0.35">
      <c r="A73" s="111">
        <f>'Input Sheet'!C123</f>
        <v>147474</v>
      </c>
      <c r="B73" s="112">
        <f>'Input Sheet'!D123</f>
        <v>2014</v>
      </c>
      <c r="C73" s="114" t="str">
        <f>'Input Sheet'!E123</f>
        <v>ENCLAVE</v>
      </c>
      <c r="D73" s="116">
        <f>'Input Sheet'!F123</f>
        <v>63350</v>
      </c>
      <c r="E73" s="118">
        <f>'Input Sheet'!G123</f>
        <v>10.5</v>
      </c>
      <c r="F73" s="120">
        <f>'Input Sheet'!H123</f>
        <v>0.3</v>
      </c>
      <c r="G73" s="112">
        <f>'Input Sheet'!I123</f>
        <v>243</v>
      </c>
      <c r="H73" s="120">
        <f>'Input Sheet'!J123</f>
        <v>12</v>
      </c>
      <c r="I73" s="122">
        <f t="shared" si="0"/>
        <v>3.5999999999999996</v>
      </c>
      <c r="J73" s="118">
        <f>'Input Sheet'!L123</f>
        <v>0</v>
      </c>
      <c r="K73" s="120">
        <f>'Input Sheet'!M123</f>
        <v>0</v>
      </c>
      <c r="L73" s="112">
        <f>'Input Sheet'!N123</f>
        <v>0</v>
      </c>
      <c r="M73" s="120" t="str">
        <f>'Input Sheet'!O123</f>
        <v/>
      </c>
      <c r="N73" s="122" t="e">
        <f t="shared" si="1"/>
        <v>#VALUE!</v>
      </c>
      <c r="O73" s="118">
        <f>'Input Sheet'!Q123</f>
        <v>0</v>
      </c>
      <c r="P73" s="120">
        <f>'Input Sheet'!R123</f>
        <v>0</v>
      </c>
      <c r="Q73" s="112">
        <f>'Input Sheet'!S123</f>
        <v>0</v>
      </c>
      <c r="R73" s="120" t="str">
        <f>'Input Sheet'!T123</f>
        <v/>
      </c>
      <c r="S73" s="125" t="e">
        <f t="shared" si="2"/>
        <v>#VALUE!</v>
      </c>
      <c r="T73" s="117">
        <f>'Input Sheet'!V123</f>
        <v>3.5999999999999996</v>
      </c>
      <c r="U73" s="128">
        <f>'Input Sheet'!W123</f>
        <v>0</v>
      </c>
    </row>
    <row r="74" spans="1:21" ht="12.75" customHeight="1" x14ac:dyDescent="0.35">
      <c r="A74" s="111">
        <f>'Input Sheet'!C124</f>
        <v>0</v>
      </c>
      <c r="B74" s="112">
        <f>'Input Sheet'!D124</f>
        <v>0</v>
      </c>
      <c r="C74" s="114">
        <f>'Input Sheet'!E124</f>
        <v>0</v>
      </c>
      <c r="D74" s="116">
        <f>'Input Sheet'!F124</f>
        <v>0</v>
      </c>
      <c r="E74" s="118">
        <f>'Input Sheet'!G124</f>
        <v>0</v>
      </c>
      <c r="F74" s="120">
        <f>'Input Sheet'!H124</f>
        <v>0</v>
      </c>
      <c r="G74" s="112">
        <f>'Input Sheet'!I124</f>
        <v>0</v>
      </c>
      <c r="H74" s="120" t="str">
        <f>'Input Sheet'!J124</f>
        <v/>
      </c>
      <c r="I74" s="122" t="e">
        <f t="shared" si="0"/>
        <v>#VALUE!</v>
      </c>
      <c r="J74" s="118">
        <f>'Input Sheet'!L124</f>
        <v>0</v>
      </c>
      <c r="K74" s="120">
        <f>'Input Sheet'!M124</f>
        <v>0</v>
      </c>
      <c r="L74" s="112">
        <f>'Input Sheet'!N124</f>
        <v>0</v>
      </c>
      <c r="M74" s="120" t="str">
        <f>'Input Sheet'!O124</f>
        <v/>
      </c>
      <c r="N74" s="122" t="e">
        <f t="shared" si="1"/>
        <v>#VALUE!</v>
      </c>
      <c r="O74" s="118">
        <f>'Input Sheet'!Q124</f>
        <v>34.950000000000003</v>
      </c>
      <c r="P74" s="120">
        <f>'Input Sheet'!R124</f>
        <v>1</v>
      </c>
      <c r="Q74" s="112">
        <f>'Input Sheet'!S124</f>
        <v>243</v>
      </c>
      <c r="R74" s="120">
        <f>'Input Sheet'!T124</f>
        <v>12</v>
      </c>
      <c r="S74" s="125">
        <f t="shared" si="2"/>
        <v>12</v>
      </c>
      <c r="T74" s="117">
        <f>'Input Sheet'!V124</f>
        <v>12</v>
      </c>
      <c r="U74" s="128">
        <f>'Input Sheet'!W124</f>
        <v>0</v>
      </c>
    </row>
    <row r="75" spans="1:21" ht="12.75" customHeight="1" x14ac:dyDescent="0.35">
      <c r="A75" s="111">
        <f>'Input Sheet'!C125</f>
        <v>147478</v>
      </c>
      <c r="B75" s="112">
        <f>'Input Sheet'!D125</f>
        <v>2017</v>
      </c>
      <c r="C75" s="114" t="str">
        <f>'Input Sheet'!E125</f>
        <v>SONATA</v>
      </c>
      <c r="D75" s="116">
        <f>'Input Sheet'!F125</f>
        <v>12172</v>
      </c>
      <c r="E75" s="118">
        <f>'Input Sheet'!G125</f>
        <v>10.5</v>
      </c>
      <c r="F75" s="120">
        <f>'Input Sheet'!H125</f>
        <v>0.3</v>
      </c>
      <c r="G75" s="112">
        <f>'Input Sheet'!I125</f>
        <v>399</v>
      </c>
      <c r="H75" s="120">
        <f>'Input Sheet'!J125</f>
        <v>10</v>
      </c>
      <c r="I75" s="122">
        <f t="shared" si="0"/>
        <v>3</v>
      </c>
      <c r="J75" s="118">
        <f>'Input Sheet'!L125</f>
        <v>0</v>
      </c>
      <c r="K75" s="120">
        <f>'Input Sheet'!M125</f>
        <v>0</v>
      </c>
      <c r="L75" s="112">
        <f>'Input Sheet'!N125</f>
        <v>0</v>
      </c>
      <c r="M75" s="120" t="str">
        <f>'Input Sheet'!O125</f>
        <v/>
      </c>
      <c r="N75" s="122" t="e">
        <f t="shared" si="1"/>
        <v>#VALUE!</v>
      </c>
      <c r="O75" s="118">
        <f>'Input Sheet'!Q125</f>
        <v>0</v>
      </c>
      <c r="P75" s="120">
        <f>'Input Sheet'!R125</f>
        <v>0</v>
      </c>
      <c r="Q75" s="112">
        <f>'Input Sheet'!S125</f>
        <v>0</v>
      </c>
      <c r="R75" s="120" t="str">
        <f>'Input Sheet'!T125</f>
        <v/>
      </c>
      <c r="S75" s="125" t="e">
        <f t="shared" si="2"/>
        <v>#VALUE!</v>
      </c>
      <c r="T75" s="117">
        <f>'Input Sheet'!V125</f>
        <v>3</v>
      </c>
      <c r="U75" s="128">
        <f>'Input Sheet'!W125</f>
        <v>0</v>
      </c>
    </row>
    <row r="76" spans="1:21" ht="12.75" customHeight="1" x14ac:dyDescent="0.35">
      <c r="A76" s="111">
        <f>'Input Sheet'!C126</f>
        <v>0</v>
      </c>
      <c r="B76" s="112">
        <f>'Input Sheet'!D126</f>
        <v>0</v>
      </c>
      <c r="C76" s="114">
        <f>'Input Sheet'!E126</f>
        <v>0</v>
      </c>
      <c r="D76" s="116">
        <f>'Input Sheet'!F126</f>
        <v>0</v>
      </c>
      <c r="E76" s="118">
        <f>'Input Sheet'!G126</f>
        <v>34.950000000000003</v>
      </c>
      <c r="F76" s="120">
        <f>'Input Sheet'!H126</f>
        <v>0.8</v>
      </c>
      <c r="G76" s="112">
        <f>'Input Sheet'!I126</f>
        <v>399</v>
      </c>
      <c r="H76" s="120">
        <f>'Input Sheet'!J126</f>
        <v>10</v>
      </c>
      <c r="I76" s="122">
        <f t="shared" si="0"/>
        <v>8</v>
      </c>
      <c r="J76" s="118">
        <f>'Input Sheet'!L126</f>
        <v>0</v>
      </c>
      <c r="K76" s="120">
        <f>'Input Sheet'!M126</f>
        <v>0</v>
      </c>
      <c r="L76" s="112">
        <f>'Input Sheet'!N126</f>
        <v>0</v>
      </c>
      <c r="M76" s="120" t="str">
        <f>'Input Sheet'!O126</f>
        <v/>
      </c>
      <c r="N76" s="122" t="e">
        <f t="shared" si="1"/>
        <v>#VALUE!</v>
      </c>
      <c r="O76" s="118">
        <f>'Input Sheet'!Q126</f>
        <v>0</v>
      </c>
      <c r="P76" s="120">
        <f>'Input Sheet'!R126</f>
        <v>0</v>
      </c>
      <c r="Q76" s="112">
        <f>'Input Sheet'!S126</f>
        <v>0</v>
      </c>
      <c r="R76" s="120" t="str">
        <f>'Input Sheet'!T126</f>
        <v/>
      </c>
      <c r="S76" s="125" t="e">
        <f t="shared" si="2"/>
        <v>#VALUE!</v>
      </c>
      <c r="T76" s="117">
        <f>'Input Sheet'!V126</f>
        <v>8</v>
      </c>
      <c r="U76" s="128">
        <f>'Input Sheet'!W126</f>
        <v>0</v>
      </c>
    </row>
    <row r="77" spans="1:21" ht="12.75" customHeight="1" x14ac:dyDescent="0.35">
      <c r="A77" s="111">
        <f>'Input Sheet'!C127</f>
        <v>147481</v>
      </c>
      <c r="B77" s="112">
        <f>'Input Sheet'!D127</f>
        <v>2011</v>
      </c>
      <c r="C77" s="114" t="str">
        <f>'Input Sheet'!E127</f>
        <v>VERSA</v>
      </c>
      <c r="D77" s="116">
        <f>'Input Sheet'!F127</f>
        <v>154787</v>
      </c>
      <c r="E77" s="118">
        <f>'Input Sheet'!G127</f>
        <v>10.5</v>
      </c>
      <c r="F77" s="120">
        <f>'Input Sheet'!H127</f>
        <v>0.3</v>
      </c>
      <c r="G77" s="112">
        <f>'Input Sheet'!I127</f>
        <v>445</v>
      </c>
      <c r="H77" s="120">
        <f>'Input Sheet'!J127</f>
        <v>10</v>
      </c>
      <c r="I77" s="122">
        <f t="shared" si="0"/>
        <v>3</v>
      </c>
      <c r="J77" s="118">
        <f>'Input Sheet'!L127</f>
        <v>0</v>
      </c>
      <c r="K77" s="120">
        <f>'Input Sheet'!M127</f>
        <v>0</v>
      </c>
      <c r="L77" s="112">
        <f>'Input Sheet'!N127</f>
        <v>0</v>
      </c>
      <c r="M77" s="120" t="str">
        <f>'Input Sheet'!O127</f>
        <v/>
      </c>
      <c r="N77" s="122" t="e">
        <f t="shared" si="1"/>
        <v>#VALUE!</v>
      </c>
      <c r="O77" s="118">
        <f>'Input Sheet'!Q127</f>
        <v>0</v>
      </c>
      <c r="P77" s="120">
        <f>'Input Sheet'!R127</f>
        <v>0</v>
      </c>
      <c r="Q77" s="112">
        <f>'Input Sheet'!S127</f>
        <v>0</v>
      </c>
      <c r="R77" s="120" t="str">
        <f>'Input Sheet'!T127</f>
        <v/>
      </c>
      <c r="S77" s="125" t="e">
        <f t="shared" si="2"/>
        <v>#VALUE!</v>
      </c>
      <c r="T77" s="117">
        <f>'Input Sheet'!V127</f>
        <v>3</v>
      </c>
      <c r="U77" s="128">
        <f>'Input Sheet'!W127</f>
        <v>0</v>
      </c>
    </row>
    <row r="78" spans="1:21" ht="12.75" customHeight="1" x14ac:dyDescent="0.35">
      <c r="A78" s="111">
        <f>'Input Sheet'!C128</f>
        <v>0</v>
      </c>
      <c r="B78" s="112">
        <f>'Input Sheet'!D128</f>
        <v>0</v>
      </c>
      <c r="C78" s="114">
        <f>'Input Sheet'!E128</f>
        <v>0</v>
      </c>
      <c r="D78" s="116">
        <f>'Input Sheet'!F128</f>
        <v>0</v>
      </c>
      <c r="E78" s="118">
        <f>'Input Sheet'!G128</f>
        <v>0</v>
      </c>
      <c r="F78" s="120">
        <f>'Input Sheet'!H128</f>
        <v>0</v>
      </c>
      <c r="G78" s="112">
        <f>'Input Sheet'!I128</f>
        <v>0</v>
      </c>
      <c r="H78" s="120" t="str">
        <f>'Input Sheet'!J128</f>
        <v/>
      </c>
      <c r="I78" s="122" t="e">
        <f t="shared" si="0"/>
        <v>#VALUE!</v>
      </c>
      <c r="J78" s="118">
        <f>'Input Sheet'!L128</f>
        <v>45</v>
      </c>
      <c r="K78" s="120">
        <f>'Input Sheet'!M128</f>
        <v>1.3</v>
      </c>
      <c r="L78" s="112">
        <f>'Input Sheet'!N128</f>
        <v>445</v>
      </c>
      <c r="M78" s="120">
        <f>'Input Sheet'!O128</f>
        <v>10</v>
      </c>
      <c r="N78" s="122">
        <f t="shared" si="1"/>
        <v>13</v>
      </c>
      <c r="O78" s="118">
        <f>'Input Sheet'!Q128</f>
        <v>0</v>
      </c>
      <c r="P78" s="120">
        <f>'Input Sheet'!R128</f>
        <v>0</v>
      </c>
      <c r="Q78" s="112">
        <f>'Input Sheet'!S128</f>
        <v>0</v>
      </c>
      <c r="R78" s="120" t="str">
        <f>'Input Sheet'!T128</f>
        <v/>
      </c>
      <c r="S78" s="125" t="e">
        <f t="shared" si="2"/>
        <v>#VALUE!</v>
      </c>
      <c r="T78" s="117">
        <f>'Input Sheet'!V128</f>
        <v>13</v>
      </c>
      <c r="U78" s="128">
        <f>'Input Sheet'!W128</f>
        <v>0</v>
      </c>
    </row>
    <row r="79" spans="1:21" ht="12.75" customHeight="1" x14ac:dyDescent="0.35">
      <c r="A79" s="111">
        <f>'Input Sheet'!C129</f>
        <v>147483</v>
      </c>
      <c r="B79" s="112">
        <f>'Input Sheet'!D129</f>
        <v>2010</v>
      </c>
      <c r="C79" s="114" t="str">
        <f>'Input Sheet'!E129</f>
        <v>POLICE</v>
      </c>
      <c r="D79" s="116">
        <f>'Input Sheet'!F129</f>
        <v>89965</v>
      </c>
      <c r="E79" s="118">
        <f>'Input Sheet'!G129</f>
        <v>0</v>
      </c>
      <c r="F79" s="120">
        <f>'Input Sheet'!H129</f>
        <v>0</v>
      </c>
      <c r="G79" s="112">
        <f>'Input Sheet'!I129</f>
        <v>0</v>
      </c>
      <c r="H79" s="120" t="str">
        <f>'Input Sheet'!J129</f>
        <v/>
      </c>
      <c r="I79" s="122" t="e">
        <f t="shared" si="0"/>
        <v>#VALUE!</v>
      </c>
      <c r="J79" s="118">
        <f>'Input Sheet'!L129</f>
        <v>0</v>
      </c>
      <c r="K79" s="120">
        <f>'Input Sheet'!M129</f>
        <v>0</v>
      </c>
      <c r="L79" s="112">
        <f>'Input Sheet'!N129</f>
        <v>0</v>
      </c>
      <c r="M79" s="120" t="str">
        <f>'Input Sheet'!O129</f>
        <v/>
      </c>
      <c r="N79" s="122" t="e">
        <f t="shared" si="1"/>
        <v>#VALUE!</v>
      </c>
      <c r="O79" s="118">
        <f>'Input Sheet'!Q129</f>
        <v>1327.2</v>
      </c>
      <c r="P79" s="120">
        <f>'Input Sheet'!R129</f>
        <v>16.8</v>
      </c>
      <c r="Q79" s="112">
        <f>'Input Sheet'!S129</f>
        <v>388</v>
      </c>
      <c r="R79" s="120">
        <f>'Input Sheet'!T129</f>
        <v>10</v>
      </c>
      <c r="S79" s="125">
        <f t="shared" si="2"/>
        <v>168</v>
      </c>
      <c r="T79" s="117">
        <f>'Input Sheet'!V129</f>
        <v>168</v>
      </c>
      <c r="U79" s="128">
        <f>'Input Sheet'!W129</f>
        <v>1</v>
      </c>
    </row>
    <row r="80" spans="1:21" ht="12.75" customHeight="1" x14ac:dyDescent="0.35">
      <c r="A80" s="111">
        <f>'Input Sheet'!C130</f>
        <v>147485</v>
      </c>
      <c r="B80" s="112">
        <f>'Input Sheet'!D130</f>
        <v>2003</v>
      </c>
      <c r="C80" s="114" t="str">
        <f>'Input Sheet'!E130</f>
        <v>F-150</v>
      </c>
      <c r="D80" s="116">
        <f>'Input Sheet'!F130</f>
        <v>135362</v>
      </c>
      <c r="E80" s="118">
        <f>'Input Sheet'!G130</f>
        <v>10.5</v>
      </c>
      <c r="F80" s="120">
        <f>'Input Sheet'!H130</f>
        <v>0.3</v>
      </c>
      <c r="G80" s="112">
        <f>'Input Sheet'!I130</f>
        <v>270</v>
      </c>
      <c r="H80" s="120">
        <f>'Input Sheet'!J130</f>
        <v>25</v>
      </c>
      <c r="I80" s="122">
        <f t="shared" si="0"/>
        <v>7.5</v>
      </c>
      <c r="J80" s="118">
        <f>'Input Sheet'!L130</f>
        <v>0</v>
      </c>
      <c r="K80" s="120">
        <f>'Input Sheet'!M130</f>
        <v>0</v>
      </c>
      <c r="L80" s="112">
        <f>'Input Sheet'!N130</f>
        <v>0</v>
      </c>
      <c r="M80" s="120" t="str">
        <f>'Input Sheet'!O130</f>
        <v/>
      </c>
      <c r="N80" s="122" t="e">
        <f t="shared" si="1"/>
        <v>#VALUE!</v>
      </c>
      <c r="O80" s="118">
        <f>'Input Sheet'!Q130</f>
        <v>0</v>
      </c>
      <c r="P80" s="120">
        <f>'Input Sheet'!R130</f>
        <v>0</v>
      </c>
      <c r="Q80" s="112">
        <f>'Input Sheet'!S130</f>
        <v>0</v>
      </c>
      <c r="R80" s="120" t="str">
        <f>'Input Sheet'!T130</f>
        <v/>
      </c>
      <c r="S80" s="125" t="e">
        <f t="shared" si="2"/>
        <v>#VALUE!</v>
      </c>
      <c r="T80" s="117">
        <f>'Input Sheet'!V130</f>
        <v>7.5</v>
      </c>
      <c r="U80" s="128">
        <f>'Input Sheet'!W130</f>
        <v>0</v>
      </c>
    </row>
    <row r="81" spans="1:21" ht="12.75" customHeight="1" x14ac:dyDescent="0.35">
      <c r="A81" s="111">
        <f>'Input Sheet'!C131</f>
        <v>0</v>
      </c>
      <c r="B81" s="112">
        <f>'Input Sheet'!D131</f>
        <v>0</v>
      </c>
      <c r="C81" s="114">
        <f>'Input Sheet'!E131</f>
        <v>0</v>
      </c>
      <c r="D81" s="116">
        <f>'Input Sheet'!F131</f>
        <v>0</v>
      </c>
      <c r="E81" s="118">
        <f>'Input Sheet'!G131</f>
        <v>15.95</v>
      </c>
      <c r="F81" s="120">
        <f>'Input Sheet'!H131</f>
        <v>0.3</v>
      </c>
      <c r="G81" s="112">
        <f>'Input Sheet'!I131</f>
        <v>270</v>
      </c>
      <c r="H81" s="120">
        <f>'Input Sheet'!J131</f>
        <v>25</v>
      </c>
      <c r="I81" s="122">
        <f t="shared" si="0"/>
        <v>7.5</v>
      </c>
      <c r="J81" s="118">
        <f>'Input Sheet'!L131</f>
        <v>0</v>
      </c>
      <c r="K81" s="120">
        <f>'Input Sheet'!M131</f>
        <v>0</v>
      </c>
      <c r="L81" s="112">
        <f>'Input Sheet'!N131</f>
        <v>0</v>
      </c>
      <c r="M81" s="120" t="str">
        <f>'Input Sheet'!O131</f>
        <v/>
      </c>
      <c r="N81" s="122" t="e">
        <f t="shared" si="1"/>
        <v>#VALUE!</v>
      </c>
      <c r="O81" s="118">
        <f>'Input Sheet'!Q131</f>
        <v>0</v>
      </c>
      <c r="P81" s="120">
        <f>'Input Sheet'!R131</f>
        <v>0</v>
      </c>
      <c r="Q81" s="112">
        <f>'Input Sheet'!S131</f>
        <v>0</v>
      </c>
      <c r="R81" s="120" t="str">
        <f>'Input Sheet'!T131</f>
        <v/>
      </c>
      <c r="S81" s="125" t="e">
        <f t="shared" si="2"/>
        <v>#VALUE!</v>
      </c>
      <c r="T81" s="117">
        <f>'Input Sheet'!V131</f>
        <v>7.5</v>
      </c>
      <c r="U81" s="128">
        <f>'Input Sheet'!W131</f>
        <v>0</v>
      </c>
    </row>
    <row r="82" spans="1:21" ht="12.75" customHeight="1" x14ac:dyDescent="0.35">
      <c r="A82" s="111">
        <f>'Input Sheet'!C132</f>
        <v>0</v>
      </c>
      <c r="B82" s="112">
        <f>'Input Sheet'!D132</f>
        <v>0</v>
      </c>
      <c r="C82" s="114">
        <f>'Input Sheet'!E132</f>
        <v>0</v>
      </c>
      <c r="D82" s="116">
        <f>'Input Sheet'!F132</f>
        <v>0</v>
      </c>
      <c r="E82" s="118">
        <f>'Input Sheet'!G132</f>
        <v>0</v>
      </c>
      <c r="F82" s="120">
        <f>'Input Sheet'!H132</f>
        <v>0</v>
      </c>
      <c r="G82" s="112">
        <f>'Input Sheet'!I132</f>
        <v>0</v>
      </c>
      <c r="H82" s="120" t="str">
        <f>'Input Sheet'!J132</f>
        <v/>
      </c>
      <c r="I82" s="122" t="e">
        <f t="shared" si="0"/>
        <v>#VALUE!</v>
      </c>
      <c r="J82" s="118">
        <f>'Input Sheet'!L132</f>
        <v>0</v>
      </c>
      <c r="K82" s="120">
        <f>'Input Sheet'!M132</f>
        <v>0</v>
      </c>
      <c r="L82" s="112">
        <f>'Input Sheet'!N132</f>
        <v>0</v>
      </c>
      <c r="M82" s="120" t="str">
        <f>'Input Sheet'!O132</f>
        <v/>
      </c>
      <c r="N82" s="122" t="e">
        <f t="shared" si="1"/>
        <v>#VALUE!</v>
      </c>
      <c r="O82" s="118">
        <f>'Input Sheet'!Q132</f>
        <v>99.95</v>
      </c>
      <c r="P82" s="120">
        <f>'Input Sheet'!R132</f>
        <v>1.4</v>
      </c>
      <c r="Q82" s="112">
        <f>'Input Sheet'!S132</f>
        <v>270</v>
      </c>
      <c r="R82" s="120">
        <f>'Input Sheet'!T132</f>
        <v>25</v>
      </c>
      <c r="S82" s="125">
        <f t="shared" si="2"/>
        <v>35</v>
      </c>
      <c r="T82" s="117">
        <f>'Input Sheet'!V132</f>
        <v>35</v>
      </c>
      <c r="U82" s="128">
        <f>'Input Sheet'!W132</f>
        <v>0</v>
      </c>
    </row>
    <row r="83" spans="1:21" ht="12.75" customHeight="1" x14ac:dyDescent="0.35">
      <c r="A83" s="111">
        <f>'Input Sheet'!C133</f>
        <v>147487</v>
      </c>
      <c r="B83" s="112">
        <f>'Input Sheet'!D133</f>
        <v>2008</v>
      </c>
      <c r="C83" s="114" t="str">
        <f>'Input Sheet'!E133</f>
        <v xml:space="preserve">ROGUE </v>
      </c>
      <c r="D83" s="116">
        <f>'Input Sheet'!F133</f>
        <v>154188</v>
      </c>
      <c r="E83" s="118">
        <f>'Input Sheet'!G133</f>
        <v>0</v>
      </c>
      <c r="F83" s="120">
        <f>'Input Sheet'!H133</f>
        <v>0</v>
      </c>
      <c r="G83" s="112">
        <f>'Input Sheet'!I133</f>
        <v>0</v>
      </c>
      <c r="H83" s="120" t="str">
        <f>'Input Sheet'!J133</f>
        <v/>
      </c>
      <c r="I83" s="122" t="e">
        <f t="shared" si="0"/>
        <v>#VALUE!</v>
      </c>
      <c r="J83" s="118">
        <f>'Input Sheet'!L133</f>
        <v>0</v>
      </c>
      <c r="K83" s="120">
        <f>'Input Sheet'!M133</f>
        <v>0</v>
      </c>
      <c r="L83" s="112">
        <f>'Input Sheet'!N133</f>
        <v>0</v>
      </c>
      <c r="M83" s="120" t="str">
        <f>'Input Sheet'!O133</f>
        <v/>
      </c>
      <c r="N83" s="122" t="e">
        <f t="shared" si="1"/>
        <v>#VALUE!</v>
      </c>
      <c r="O83" s="118">
        <f>'Input Sheet'!Q133</f>
        <v>52.48</v>
      </c>
      <c r="P83" s="120">
        <f>'Input Sheet'!R133</f>
        <v>0.5</v>
      </c>
      <c r="Q83" s="112">
        <f>'Input Sheet'!S133</f>
        <v>388</v>
      </c>
      <c r="R83" s="120">
        <f>'Input Sheet'!T133</f>
        <v>10</v>
      </c>
      <c r="S83" s="125">
        <f t="shared" si="2"/>
        <v>5</v>
      </c>
      <c r="T83" s="117">
        <f>'Input Sheet'!V133</f>
        <v>5</v>
      </c>
      <c r="U83" s="128">
        <f>'Input Sheet'!W133</f>
        <v>1</v>
      </c>
    </row>
    <row r="84" spans="1:21" ht="12.75" customHeight="1" x14ac:dyDescent="0.35">
      <c r="A84" s="111">
        <f>'Input Sheet'!C134</f>
        <v>147491</v>
      </c>
      <c r="B84" s="112">
        <f>'Input Sheet'!D134</f>
        <v>2005</v>
      </c>
      <c r="C84" s="114" t="str">
        <f>'Input Sheet'!E134</f>
        <v xml:space="preserve">CORVETTE </v>
      </c>
      <c r="D84" s="116">
        <f>'Input Sheet'!F134</f>
        <v>105903</v>
      </c>
      <c r="E84" s="118">
        <f>'Input Sheet'!G134</f>
        <v>15.5</v>
      </c>
      <c r="F84" s="120">
        <f>'Input Sheet'!H134</f>
        <v>0.3</v>
      </c>
      <c r="G84" s="112">
        <f>'Input Sheet'!I134</f>
        <v>392</v>
      </c>
      <c r="H84" s="120">
        <f>'Input Sheet'!J134</f>
        <v>10</v>
      </c>
      <c r="I84" s="122">
        <f t="shared" si="0"/>
        <v>3</v>
      </c>
      <c r="J84" s="118">
        <f>'Input Sheet'!L134</f>
        <v>0</v>
      </c>
      <c r="K84" s="120">
        <f>'Input Sheet'!M134</f>
        <v>0</v>
      </c>
      <c r="L84" s="112">
        <f>'Input Sheet'!N134</f>
        <v>0</v>
      </c>
      <c r="M84" s="120" t="str">
        <f>'Input Sheet'!O134</f>
        <v/>
      </c>
      <c r="N84" s="122" t="e">
        <f t="shared" si="1"/>
        <v>#VALUE!</v>
      </c>
      <c r="O84" s="118">
        <f>'Input Sheet'!Q134</f>
        <v>0</v>
      </c>
      <c r="P84" s="120">
        <f>'Input Sheet'!R134</f>
        <v>0</v>
      </c>
      <c r="Q84" s="112">
        <f>'Input Sheet'!S134</f>
        <v>0</v>
      </c>
      <c r="R84" s="120" t="str">
        <f>'Input Sheet'!T134</f>
        <v/>
      </c>
      <c r="S84" s="125" t="e">
        <f t="shared" si="2"/>
        <v>#VALUE!</v>
      </c>
      <c r="T84" s="117">
        <f>'Input Sheet'!V134</f>
        <v>3</v>
      </c>
      <c r="U84" s="128">
        <f>'Input Sheet'!W134</f>
        <v>0</v>
      </c>
    </row>
    <row r="85" spans="1:21" ht="12.75" customHeight="1" x14ac:dyDescent="0.35">
      <c r="A85" s="111">
        <f>'Input Sheet'!C135</f>
        <v>0</v>
      </c>
      <c r="B85" s="112">
        <f>'Input Sheet'!D135</f>
        <v>0</v>
      </c>
      <c r="C85" s="114">
        <f>'Input Sheet'!E135</f>
        <v>0</v>
      </c>
      <c r="D85" s="116">
        <f>'Input Sheet'!F135</f>
        <v>0</v>
      </c>
      <c r="E85" s="118">
        <f>'Input Sheet'!G135</f>
        <v>0</v>
      </c>
      <c r="F85" s="120">
        <f>'Input Sheet'!H135</f>
        <v>0</v>
      </c>
      <c r="G85" s="112">
        <f>'Input Sheet'!I135</f>
        <v>0</v>
      </c>
      <c r="H85" s="120" t="str">
        <f>'Input Sheet'!J135</f>
        <v/>
      </c>
      <c r="I85" s="122" t="e">
        <f t="shared" si="0"/>
        <v>#VALUE!</v>
      </c>
      <c r="J85" s="118">
        <f>'Input Sheet'!L135</f>
        <v>0</v>
      </c>
      <c r="K85" s="120">
        <f>'Input Sheet'!M135</f>
        <v>0</v>
      </c>
      <c r="L85" s="112">
        <f>'Input Sheet'!N135</f>
        <v>0</v>
      </c>
      <c r="M85" s="120" t="str">
        <f>'Input Sheet'!O135</f>
        <v/>
      </c>
      <c r="N85" s="122" t="e">
        <f t="shared" si="1"/>
        <v>#VALUE!</v>
      </c>
      <c r="O85" s="118">
        <f>'Input Sheet'!Q135</f>
        <v>146.93</v>
      </c>
      <c r="P85" s="120">
        <f>'Input Sheet'!R135</f>
        <v>1.4</v>
      </c>
      <c r="Q85" s="112">
        <f>'Input Sheet'!S135</f>
        <v>367</v>
      </c>
      <c r="R85" s="120">
        <f>'Input Sheet'!T135</f>
        <v>22.5</v>
      </c>
      <c r="S85" s="125">
        <f t="shared" si="2"/>
        <v>31.499999999999996</v>
      </c>
      <c r="T85" s="117">
        <f>'Input Sheet'!V135</f>
        <v>31.499999999999996</v>
      </c>
      <c r="U85" s="128">
        <f>'Input Sheet'!W135</f>
        <v>0</v>
      </c>
    </row>
    <row r="86" spans="1:21" ht="12.75" customHeight="1" x14ac:dyDescent="0.35">
      <c r="A86" s="111">
        <f>'Input Sheet'!C136</f>
        <v>0</v>
      </c>
      <c r="B86" s="112">
        <f>'Input Sheet'!D136</f>
        <v>0</v>
      </c>
      <c r="C86" s="114">
        <f>'Input Sheet'!E136</f>
        <v>0</v>
      </c>
      <c r="D86" s="116">
        <f>'Input Sheet'!F136</f>
        <v>0</v>
      </c>
      <c r="E86" s="118">
        <f>'Input Sheet'!G136</f>
        <v>0</v>
      </c>
      <c r="F86" s="120">
        <f>'Input Sheet'!H136</f>
        <v>0</v>
      </c>
      <c r="G86" s="112">
        <f>'Input Sheet'!I136</f>
        <v>0</v>
      </c>
      <c r="H86" s="120" t="str">
        <f>'Input Sheet'!J136</f>
        <v/>
      </c>
      <c r="I86" s="122" t="e">
        <f t="shared" si="0"/>
        <v>#VALUE!</v>
      </c>
      <c r="J86" s="118">
        <f>'Input Sheet'!L136</f>
        <v>0</v>
      </c>
      <c r="K86" s="120">
        <f>'Input Sheet'!M136</f>
        <v>0</v>
      </c>
      <c r="L86" s="112">
        <f>'Input Sheet'!N136</f>
        <v>0</v>
      </c>
      <c r="M86" s="120" t="str">
        <f>'Input Sheet'!O136</f>
        <v/>
      </c>
      <c r="N86" s="122" t="e">
        <f t="shared" si="1"/>
        <v>#VALUE!</v>
      </c>
      <c r="O86" s="118">
        <f>'Input Sheet'!Q136</f>
        <v>26</v>
      </c>
      <c r="P86" s="120">
        <f>'Input Sheet'!R136</f>
        <v>0.4</v>
      </c>
      <c r="Q86" s="112">
        <f>'Input Sheet'!S136</f>
        <v>367</v>
      </c>
      <c r="R86" s="120">
        <f>'Input Sheet'!T136</f>
        <v>22.5</v>
      </c>
      <c r="S86" s="125">
        <f t="shared" si="2"/>
        <v>9</v>
      </c>
      <c r="T86" s="117">
        <f>'Input Sheet'!V136</f>
        <v>9</v>
      </c>
      <c r="U86" s="128">
        <f>'Input Sheet'!W136</f>
        <v>0</v>
      </c>
    </row>
    <row r="87" spans="1:21" ht="12.75" customHeight="1" x14ac:dyDescent="0.35">
      <c r="A87" s="111">
        <f>'Input Sheet'!C137</f>
        <v>0</v>
      </c>
      <c r="B87" s="112">
        <f>'Input Sheet'!D137</f>
        <v>0</v>
      </c>
      <c r="C87" s="114">
        <f>'Input Sheet'!E137</f>
        <v>0</v>
      </c>
      <c r="D87" s="116">
        <f>'Input Sheet'!F137</f>
        <v>0</v>
      </c>
      <c r="E87" s="118">
        <f>'Input Sheet'!G137</f>
        <v>0</v>
      </c>
      <c r="F87" s="120">
        <f>'Input Sheet'!H137</f>
        <v>0</v>
      </c>
      <c r="G87" s="112">
        <f>'Input Sheet'!I137</f>
        <v>0</v>
      </c>
      <c r="H87" s="120" t="str">
        <f>'Input Sheet'!J137</f>
        <v/>
      </c>
      <c r="I87" s="122" t="e">
        <f t="shared" si="0"/>
        <v>#VALUE!</v>
      </c>
      <c r="J87" s="118">
        <f>'Input Sheet'!L137</f>
        <v>0</v>
      </c>
      <c r="K87" s="120">
        <f>'Input Sheet'!M137</f>
        <v>0</v>
      </c>
      <c r="L87" s="112">
        <f>'Input Sheet'!N137</f>
        <v>0</v>
      </c>
      <c r="M87" s="120" t="str">
        <f>'Input Sheet'!O137</f>
        <v/>
      </c>
      <c r="N87" s="122" t="e">
        <f t="shared" si="1"/>
        <v>#VALUE!</v>
      </c>
      <c r="O87" s="118">
        <f>'Input Sheet'!Q137</f>
        <v>104.95</v>
      </c>
      <c r="P87" s="120">
        <f>'Input Sheet'!R137</f>
        <v>1</v>
      </c>
      <c r="Q87" s="112">
        <f>'Input Sheet'!S137</f>
        <v>367</v>
      </c>
      <c r="R87" s="120">
        <f>'Input Sheet'!T137</f>
        <v>22.5</v>
      </c>
      <c r="S87" s="125">
        <f t="shared" si="2"/>
        <v>22.5</v>
      </c>
      <c r="T87" s="117">
        <f>'Input Sheet'!V137</f>
        <v>22.5</v>
      </c>
      <c r="U87" s="128">
        <f>'Input Sheet'!W137</f>
        <v>0</v>
      </c>
    </row>
    <row r="88" spans="1:21" ht="12.75" customHeight="1" x14ac:dyDescent="0.35">
      <c r="A88" s="111">
        <f>'Input Sheet'!C138</f>
        <v>147493</v>
      </c>
      <c r="B88" s="112">
        <f>'Input Sheet'!D138</f>
        <v>2013</v>
      </c>
      <c r="C88" s="114" t="str">
        <f>'Input Sheet'!E138</f>
        <v>CAMRY</v>
      </c>
      <c r="D88" s="116">
        <f>'Input Sheet'!F138</f>
        <v>84520</v>
      </c>
      <c r="E88" s="118">
        <f>'Input Sheet'!G138</f>
        <v>0</v>
      </c>
      <c r="F88" s="120">
        <f>'Input Sheet'!H138</f>
        <v>0</v>
      </c>
      <c r="G88" s="112">
        <f>'Input Sheet'!I138</f>
        <v>0</v>
      </c>
      <c r="H88" s="120" t="str">
        <f>'Input Sheet'!J138</f>
        <v/>
      </c>
      <c r="I88" s="122" t="e">
        <f t="shared" si="0"/>
        <v>#VALUE!</v>
      </c>
      <c r="J88" s="118">
        <f>'Input Sheet'!L138</f>
        <v>0</v>
      </c>
      <c r="K88" s="120">
        <f>'Input Sheet'!M138</f>
        <v>0</v>
      </c>
      <c r="L88" s="112">
        <f>'Input Sheet'!N138</f>
        <v>0</v>
      </c>
      <c r="M88" s="120" t="str">
        <f>'Input Sheet'!O138</f>
        <v/>
      </c>
      <c r="N88" s="122" t="e">
        <f t="shared" si="1"/>
        <v>#VALUE!</v>
      </c>
      <c r="O88" s="118">
        <f>'Input Sheet'!Q138</f>
        <v>117.95</v>
      </c>
      <c r="P88" s="120">
        <f>'Input Sheet'!R138</f>
        <v>1.3</v>
      </c>
      <c r="Q88" s="112">
        <f>'Input Sheet'!S138</f>
        <v>367</v>
      </c>
      <c r="R88" s="120">
        <f>'Input Sheet'!T138</f>
        <v>22.5</v>
      </c>
      <c r="S88" s="125">
        <f t="shared" si="2"/>
        <v>29.25</v>
      </c>
      <c r="T88" s="117">
        <f>'Input Sheet'!V138</f>
        <v>29.25</v>
      </c>
      <c r="U88" s="128">
        <f>'Input Sheet'!W138</f>
        <v>1</v>
      </c>
    </row>
    <row r="89" spans="1:21" ht="12.75" customHeight="1" x14ac:dyDescent="0.35">
      <c r="A89" s="111">
        <f>'Input Sheet'!C139</f>
        <v>147494</v>
      </c>
      <c r="B89" s="112">
        <f>'Input Sheet'!D139</f>
        <v>2008</v>
      </c>
      <c r="C89" s="114" t="str">
        <f>'Input Sheet'!E139</f>
        <v>SUZUKI</v>
      </c>
      <c r="D89" s="116">
        <f>'Input Sheet'!F139</f>
        <v>196024</v>
      </c>
      <c r="E89" s="118">
        <f>'Input Sheet'!G139</f>
        <v>10.5</v>
      </c>
      <c r="F89" s="120">
        <f>'Input Sheet'!H139</f>
        <v>0.3</v>
      </c>
      <c r="G89" s="112">
        <f>'Input Sheet'!I139</f>
        <v>399</v>
      </c>
      <c r="H89" s="120">
        <f>'Input Sheet'!J139</f>
        <v>10</v>
      </c>
      <c r="I89" s="122">
        <f t="shared" si="0"/>
        <v>3</v>
      </c>
      <c r="J89" s="118">
        <f>'Input Sheet'!L139</f>
        <v>0</v>
      </c>
      <c r="K89" s="120">
        <f>'Input Sheet'!M139</f>
        <v>0</v>
      </c>
      <c r="L89" s="112">
        <f>'Input Sheet'!N139</f>
        <v>0</v>
      </c>
      <c r="M89" s="120" t="str">
        <f>'Input Sheet'!O139</f>
        <v/>
      </c>
      <c r="N89" s="122" t="e">
        <f t="shared" si="1"/>
        <v>#VALUE!</v>
      </c>
      <c r="O89" s="118">
        <f>'Input Sheet'!Q139</f>
        <v>0</v>
      </c>
      <c r="P89" s="120">
        <f>'Input Sheet'!R139</f>
        <v>0</v>
      </c>
      <c r="Q89" s="112">
        <f>'Input Sheet'!S139</f>
        <v>0</v>
      </c>
      <c r="R89" s="120" t="str">
        <f>'Input Sheet'!T139</f>
        <v/>
      </c>
      <c r="S89" s="125" t="e">
        <f t="shared" si="2"/>
        <v>#VALUE!</v>
      </c>
      <c r="T89" s="117">
        <f>'Input Sheet'!V139</f>
        <v>3</v>
      </c>
      <c r="U89" s="128">
        <f>'Input Sheet'!W139</f>
        <v>1</v>
      </c>
    </row>
    <row r="90" spans="1:21" ht="12.75" customHeight="1" x14ac:dyDescent="0.35">
      <c r="A90" s="111">
        <f>'Input Sheet'!C140</f>
        <v>147497</v>
      </c>
      <c r="B90" s="112">
        <f>'Input Sheet'!D140</f>
        <v>2011</v>
      </c>
      <c r="C90" s="114" t="str">
        <f>'Input Sheet'!E140</f>
        <v>EQUINOX</v>
      </c>
      <c r="D90" s="116">
        <f>'Input Sheet'!F140</f>
        <v>171603</v>
      </c>
      <c r="E90" s="118">
        <f>'Input Sheet'!G140</f>
        <v>10.5</v>
      </c>
      <c r="F90" s="120">
        <f>'Input Sheet'!H140</f>
        <v>0.3</v>
      </c>
      <c r="G90" s="112">
        <f>'Input Sheet'!I140</f>
        <v>399</v>
      </c>
      <c r="H90" s="120">
        <f>'Input Sheet'!J140</f>
        <v>10</v>
      </c>
      <c r="I90" s="122">
        <f t="shared" si="0"/>
        <v>3</v>
      </c>
      <c r="J90" s="118">
        <f>'Input Sheet'!L140</f>
        <v>0</v>
      </c>
      <c r="K90" s="120">
        <f>'Input Sheet'!M140</f>
        <v>0</v>
      </c>
      <c r="L90" s="112">
        <f>'Input Sheet'!N140</f>
        <v>0</v>
      </c>
      <c r="M90" s="120" t="str">
        <f>'Input Sheet'!O140</f>
        <v/>
      </c>
      <c r="N90" s="122" t="e">
        <f t="shared" si="1"/>
        <v>#VALUE!</v>
      </c>
      <c r="O90" s="118">
        <f>'Input Sheet'!Q140</f>
        <v>0</v>
      </c>
      <c r="P90" s="120">
        <f>'Input Sheet'!R140</f>
        <v>0</v>
      </c>
      <c r="Q90" s="112">
        <f>'Input Sheet'!S140</f>
        <v>0</v>
      </c>
      <c r="R90" s="120" t="str">
        <f>'Input Sheet'!T140</f>
        <v/>
      </c>
      <c r="S90" s="125" t="e">
        <f t="shared" si="2"/>
        <v>#VALUE!</v>
      </c>
      <c r="T90" s="117">
        <f>'Input Sheet'!V140</f>
        <v>3</v>
      </c>
      <c r="U90" s="128">
        <f>'Input Sheet'!W140</f>
        <v>1</v>
      </c>
    </row>
    <row r="91" spans="1:21" ht="12.75" customHeight="1" x14ac:dyDescent="0.35">
      <c r="A91" s="111">
        <f>'Input Sheet'!C141</f>
        <v>147498</v>
      </c>
      <c r="B91" s="112">
        <f>'Input Sheet'!D141</f>
        <v>2015</v>
      </c>
      <c r="C91" s="114">
        <f>'Input Sheet'!E141</f>
        <v>2500</v>
      </c>
      <c r="D91" s="116">
        <f>'Input Sheet'!F141</f>
        <v>58186</v>
      </c>
      <c r="E91" s="118">
        <f>'Input Sheet'!G141</f>
        <v>0</v>
      </c>
      <c r="F91" s="120">
        <f>'Input Sheet'!H141</f>
        <v>0</v>
      </c>
      <c r="G91" s="112">
        <f>'Input Sheet'!I141</f>
        <v>0</v>
      </c>
      <c r="H91" s="120" t="str">
        <f>'Input Sheet'!J141</f>
        <v/>
      </c>
      <c r="I91" s="122" t="e">
        <f t="shared" si="0"/>
        <v>#VALUE!</v>
      </c>
      <c r="J91" s="118">
        <f>'Input Sheet'!L141</f>
        <v>0</v>
      </c>
      <c r="K91" s="120">
        <f>'Input Sheet'!M141</f>
        <v>0</v>
      </c>
      <c r="L91" s="112">
        <f>'Input Sheet'!N141</f>
        <v>0</v>
      </c>
      <c r="M91" s="120" t="str">
        <f>'Input Sheet'!O141</f>
        <v/>
      </c>
      <c r="N91" s="122" t="e">
        <f t="shared" si="1"/>
        <v>#VALUE!</v>
      </c>
      <c r="O91" s="118">
        <f>'Input Sheet'!Q141</f>
        <v>262.38</v>
      </c>
      <c r="P91" s="120">
        <f>'Input Sheet'!R141</f>
        <v>2.5</v>
      </c>
      <c r="Q91" s="112">
        <f>'Input Sheet'!S141</f>
        <v>270</v>
      </c>
      <c r="R91" s="120">
        <f>'Input Sheet'!T141</f>
        <v>25</v>
      </c>
      <c r="S91" s="125">
        <f t="shared" si="2"/>
        <v>62.5</v>
      </c>
      <c r="T91" s="117">
        <f>'Input Sheet'!V141</f>
        <v>62.5</v>
      </c>
      <c r="U91" s="128">
        <f>'Input Sheet'!W141</f>
        <v>0</v>
      </c>
    </row>
    <row r="92" spans="1:21" ht="12.75" customHeight="1" x14ac:dyDescent="0.35">
      <c r="A92" s="111">
        <f>'Input Sheet'!C142</f>
        <v>0</v>
      </c>
      <c r="B92" s="112">
        <f>'Input Sheet'!D142</f>
        <v>0</v>
      </c>
      <c r="C92" s="114">
        <f>'Input Sheet'!E142</f>
        <v>0</v>
      </c>
      <c r="D92" s="116">
        <f>'Input Sheet'!F142</f>
        <v>0</v>
      </c>
      <c r="E92" s="118">
        <f>'Input Sheet'!G142</f>
        <v>0</v>
      </c>
      <c r="F92" s="120">
        <f>'Input Sheet'!H142</f>
        <v>0</v>
      </c>
      <c r="G92" s="112">
        <f>'Input Sheet'!I142</f>
        <v>0</v>
      </c>
      <c r="H92" s="120" t="str">
        <f>'Input Sheet'!J142</f>
        <v/>
      </c>
      <c r="I92" s="122" t="e">
        <f t="shared" si="0"/>
        <v>#VALUE!</v>
      </c>
      <c r="J92" s="118">
        <f>'Input Sheet'!L142</f>
        <v>0</v>
      </c>
      <c r="K92" s="120">
        <f>'Input Sheet'!M142</f>
        <v>0</v>
      </c>
      <c r="L92" s="112">
        <f>'Input Sheet'!N142</f>
        <v>0</v>
      </c>
      <c r="M92" s="120" t="str">
        <f>'Input Sheet'!O142</f>
        <v/>
      </c>
      <c r="N92" s="122" t="e">
        <f t="shared" si="1"/>
        <v>#VALUE!</v>
      </c>
      <c r="O92" s="118">
        <f>'Input Sheet'!Q142</f>
        <v>39.96</v>
      </c>
      <c r="P92" s="120">
        <f>'Input Sheet'!R142</f>
        <v>1</v>
      </c>
      <c r="Q92" s="112">
        <f>'Input Sheet'!S142</f>
        <v>243</v>
      </c>
      <c r="R92" s="120">
        <f>'Input Sheet'!T142</f>
        <v>12</v>
      </c>
      <c r="S92" s="125">
        <f t="shared" si="2"/>
        <v>12</v>
      </c>
      <c r="T92" s="117">
        <f>'Input Sheet'!V142</f>
        <v>12</v>
      </c>
      <c r="U92" s="128">
        <f>'Input Sheet'!W142</f>
        <v>0</v>
      </c>
    </row>
    <row r="93" spans="1:21" ht="12.75" customHeight="1" x14ac:dyDescent="0.35">
      <c r="A93" s="111">
        <f>'Input Sheet'!C143</f>
        <v>0</v>
      </c>
      <c r="B93" s="112">
        <f>'Input Sheet'!D143</f>
        <v>0</v>
      </c>
      <c r="C93" s="114">
        <f>'Input Sheet'!E143</f>
        <v>0</v>
      </c>
      <c r="D93" s="116">
        <f>'Input Sheet'!F143</f>
        <v>0</v>
      </c>
      <c r="E93" s="118">
        <f>'Input Sheet'!G143</f>
        <v>34.950000000000003</v>
      </c>
      <c r="F93" s="120">
        <f>'Input Sheet'!H143</f>
        <v>1</v>
      </c>
      <c r="G93" s="112">
        <f>'Input Sheet'!I143</f>
        <v>243</v>
      </c>
      <c r="H93" s="120">
        <f>'Input Sheet'!J143</f>
        <v>12</v>
      </c>
      <c r="I93" s="122">
        <f t="shared" si="0"/>
        <v>12</v>
      </c>
      <c r="J93" s="118">
        <f>'Input Sheet'!L143</f>
        <v>0</v>
      </c>
      <c r="K93" s="120">
        <f>'Input Sheet'!M143</f>
        <v>0</v>
      </c>
      <c r="L93" s="112">
        <f>'Input Sheet'!N143</f>
        <v>0</v>
      </c>
      <c r="M93" s="120" t="str">
        <f>'Input Sheet'!O143</f>
        <v/>
      </c>
      <c r="N93" s="122" t="e">
        <f t="shared" si="1"/>
        <v>#VALUE!</v>
      </c>
      <c r="O93" s="118">
        <f>'Input Sheet'!Q143</f>
        <v>0</v>
      </c>
      <c r="P93" s="120">
        <f>'Input Sheet'!R143</f>
        <v>0</v>
      </c>
      <c r="Q93" s="112">
        <f>'Input Sheet'!S143</f>
        <v>0</v>
      </c>
      <c r="R93" s="120" t="str">
        <f>'Input Sheet'!T143</f>
        <v/>
      </c>
      <c r="S93" s="125" t="e">
        <f t="shared" si="2"/>
        <v>#VALUE!</v>
      </c>
      <c r="T93" s="117">
        <f>'Input Sheet'!V143</f>
        <v>12</v>
      </c>
      <c r="U93" s="128">
        <f>'Input Sheet'!W143</f>
        <v>0</v>
      </c>
    </row>
    <row r="94" spans="1:21" ht="12.75" customHeight="1" x14ac:dyDescent="0.35">
      <c r="A94" s="111">
        <f>'Input Sheet'!C144</f>
        <v>147501</v>
      </c>
      <c r="B94" s="112">
        <f>'Input Sheet'!D144</f>
        <v>2008</v>
      </c>
      <c r="C94" s="114" t="str">
        <f>'Input Sheet'!E144</f>
        <v>IMPALA</v>
      </c>
      <c r="D94" s="116">
        <f>'Input Sheet'!F144</f>
        <v>106973</v>
      </c>
      <c r="E94" s="118">
        <f>'Input Sheet'!G144</f>
        <v>0</v>
      </c>
      <c r="F94" s="120">
        <f>'Input Sheet'!H144</f>
        <v>0</v>
      </c>
      <c r="G94" s="112">
        <f>'Input Sheet'!I144</f>
        <v>0</v>
      </c>
      <c r="H94" s="120" t="str">
        <f>'Input Sheet'!J144</f>
        <v/>
      </c>
      <c r="I94" s="122" t="e">
        <f t="shared" si="0"/>
        <v>#VALUE!</v>
      </c>
      <c r="J94" s="118">
        <f>'Input Sheet'!L144</f>
        <v>52.3</v>
      </c>
      <c r="K94" s="120">
        <f>'Input Sheet'!M144</f>
        <v>1</v>
      </c>
      <c r="L94" s="112">
        <f>'Input Sheet'!N144</f>
        <v>487</v>
      </c>
      <c r="M94" s="120">
        <f>'Input Sheet'!O144</f>
        <v>20</v>
      </c>
      <c r="N94" s="122">
        <f t="shared" si="1"/>
        <v>20</v>
      </c>
      <c r="O94" s="118">
        <f>'Input Sheet'!Q144</f>
        <v>0</v>
      </c>
      <c r="P94" s="120">
        <f>'Input Sheet'!R144</f>
        <v>0</v>
      </c>
      <c r="Q94" s="112">
        <f>'Input Sheet'!S144</f>
        <v>0</v>
      </c>
      <c r="R94" s="120" t="str">
        <f>'Input Sheet'!T144</f>
        <v/>
      </c>
      <c r="S94" s="125" t="e">
        <f t="shared" si="2"/>
        <v>#VALUE!</v>
      </c>
      <c r="T94" s="117">
        <f>'Input Sheet'!V144</f>
        <v>20</v>
      </c>
      <c r="U94" s="128">
        <f>'Input Sheet'!W144</f>
        <v>0</v>
      </c>
    </row>
    <row r="95" spans="1:21" ht="12.75" customHeight="1" x14ac:dyDescent="0.35">
      <c r="A95" s="111">
        <f>'Input Sheet'!C145</f>
        <v>0</v>
      </c>
      <c r="B95" s="112">
        <f>'Input Sheet'!D145</f>
        <v>0</v>
      </c>
      <c r="C95" s="114">
        <f>'Input Sheet'!E145</f>
        <v>0</v>
      </c>
      <c r="D95" s="116">
        <f>'Input Sheet'!F145</f>
        <v>0</v>
      </c>
      <c r="E95" s="118">
        <f>'Input Sheet'!G145</f>
        <v>0</v>
      </c>
      <c r="F95" s="120">
        <f>'Input Sheet'!H145</f>
        <v>0</v>
      </c>
      <c r="G95" s="112">
        <f>'Input Sheet'!I145</f>
        <v>0</v>
      </c>
      <c r="H95" s="120" t="str">
        <f>'Input Sheet'!J145</f>
        <v/>
      </c>
      <c r="I95" s="122" t="e">
        <f t="shared" si="0"/>
        <v>#VALUE!</v>
      </c>
      <c r="J95" s="118">
        <f>'Input Sheet'!L145</f>
        <v>0</v>
      </c>
      <c r="K95" s="120">
        <f>'Input Sheet'!M145</f>
        <v>0</v>
      </c>
      <c r="L95" s="112">
        <f>'Input Sheet'!N145</f>
        <v>0</v>
      </c>
      <c r="M95" s="120" t="str">
        <f>'Input Sheet'!O145</f>
        <v/>
      </c>
      <c r="N95" s="122" t="e">
        <f t="shared" si="1"/>
        <v>#VALUE!</v>
      </c>
      <c r="O95" s="118">
        <f>'Input Sheet'!Q145</f>
        <v>13</v>
      </c>
      <c r="P95" s="120">
        <f>'Input Sheet'!R145</f>
        <v>0.3</v>
      </c>
      <c r="Q95" s="112">
        <f>'Input Sheet'!S145</f>
        <v>445</v>
      </c>
      <c r="R95" s="120">
        <f>'Input Sheet'!T145</f>
        <v>10</v>
      </c>
      <c r="S95" s="125">
        <f t="shared" si="2"/>
        <v>3</v>
      </c>
      <c r="T95" s="117">
        <f>'Input Sheet'!V145</f>
        <v>3</v>
      </c>
      <c r="U95" s="128">
        <f>'Input Sheet'!W145</f>
        <v>0</v>
      </c>
    </row>
    <row r="96" spans="1:21" ht="12.75" customHeight="1" x14ac:dyDescent="0.35">
      <c r="A96" s="111">
        <f>'Input Sheet'!C146</f>
        <v>147502</v>
      </c>
      <c r="B96" s="112">
        <f>'Input Sheet'!D146</f>
        <v>2015</v>
      </c>
      <c r="C96" s="114" t="str">
        <f>'Input Sheet'!E146</f>
        <v>CRUZE</v>
      </c>
      <c r="D96" s="116">
        <f>'Input Sheet'!F146</f>
        <v>77057</v>
      </c>
      <c r="E96" s="118">
        <f>'Input Sheet'!G146</f>
        <v>10.5</v>
      </c>
      <c r="F96" s="120">
        <f>'Input Sheet'!H146</f>
        <v>0.3</v>
      </c>
      <c r="G96" s="112">
        <f>'Input Sheet'!I146</f>
        <v>445</v>
      </c>
      <c r="H96" s="120">
        <f>'Input Sheet'!J146</f>
        <v>10</v>
      </c>
      <c r="I96" s="122">
        <f t="shared" si="0"/>
        <v>3</v>
      </c>
      <c r="J96" s="118">
        <f>'Input Sheet'!L146</f>
        <v>0</v>
      </c>
      <c r="K96" s="120">
        <f>'Input Sheet'!M146</f>
        <v>0</v>
      </c>
      <c r="L96" s="112">
        <f>'Input Sheet'!N146</f>
        <v>0</v>
      </c>
      <c r="M96" s="120" t="str">
        <f>'Input Sheet'!O146</f>
        <v/>
      </c>
      <c r="N96" s="122" t="e">
        <f t="shared" si="1"/>
        <v>#VALUE!</v>
      </c>
      <c r="O96" s="118">
        <f>'Input Sheet'!Q146</f>
        <v>0</v>
      </c>
      <c r="P96" s="120">
        <f>'Input Sheet'!R146</f>
        <v>0</v>
      </c>
      <c r="Q96" s="112">
        <f>'Input Sheet'!S146</f>
        <v>0</v>
      </c>
      <c r="R96" s="120" t="str">
        <f>'Input Sheet'!T146</f>
        <v/>
      </c>
      <c r="S96" s="125" t="e">
        <f t="shared" si="2"/>
        <v>#VALUE!</v>
      </c>
      <c r="T96" s="117">
        <f>'Input Sheet'!V146</f>
        <v>3</v>
      </c>
      <c r="U96" s="128">
        <f>'Input Sheet'!W146</f>
        <v>1</v>
      </c>
    </row>
    <row r="97" spans="1:21" ht="12.75" customHeight="1" x14ac:dyDescent="0.35">
      <c r="A97" s="111">
        <f>'Input Sheet'!C147</f>
        <v>147503</v>
      </c>
      <c r="B97" s="112">
        <f>'Input Sheet'!D147</f>
        <v>2010</v>
      </c>
      <c r="C97" s="114" t="str">
        <f>'Input Sheet'!E147</f>
        <v>TRAVERS</v>
      </c>
      <c r="D97" s="116">
        <f>'Input Sheet'!F147</f>
        <v>125619</v>
      </c>
      <c r="E97" s="118">
        <f>'Input Sheet'!G147</f>
        <v>10.5</v>
      </c>
      <c r="F97" s="120">
        <f>'Input Sheet'!H147</f>
        <v>0.3</v>
      </c>
      <c r="G97" s="112">
        <f>'Input Sheet'!I147</f>
        <v>399</v>
      </c>
      <c r="H97" s="120">
        <f>'Input Sheet'!J147</f>
        <v>10</v>
      </c>
      <c r="I97" s="122">
        <f t="shared" si="0"/>
        <v>3</v>
      </c>
      <c r="J97" s="118">
        <f>'Input Sheet'!L147</f>
        <v>0</v>
      </c>
      <c r="K97" s="120">
        <f>'Input Sheet'!M147</f>
        <v>0</v>
      </c>
      <c r="L97" s="112">
        <f>'Input Sheet'!N147</f>
        <v>0</v>
      </c>
      <c r="M97" s="120" t="str">
        <f>'Input Sheet'!O147</f>
        <v/>
      </c>
      <c r="N97" s="122" t="e">
        <f t="shared" si="1"/>
        <v>#VALUE!</v>
      </c>
      <c r="O97" s="118">
        <f>'Input Sheet'!Q147</f>
        <v>0</v>
      </c>
      <c r="P97" s="120">
        <f>'Input Sheet'!R147</f>
        <v>0</v>
      </c>
      <c r="Q97" s="112">
        <f>'Input Sheet'!S147</f>
        <v>0</v>
      </c>
      <c r="R97" s="120" t="str">
        <f>'Input Sheet'!T147</f>
        <v/>
      </c>
      <c r="S97" s="125" t="e">
        <f t="shared" si="2"/>
        <v>#VALUE!</v>
      </c>
      <c r="T97" s="117">
        <f>'Input Sheet'!V147</f>
        <v>3</v>
      </c>
      <c r="U97" s="128">
        <f>'Input Sheet'!W147</f>
        <v>1</v>
      </c>
    </row>
    <row r="98" spans="1:21" ht="12.75" customHeight="1" x14ac:dyDescent="0.35">
      <c r="A98" s="111">
        <f>'Input Sheet'!C148</f>
        <v>147508</v>
      </c>
      <c r="B98" s="112">
        <f>'Input Sheet'!D148</f>
        <v>2007</v>
      </c>
      <c r="C98" s="114">
        <f>'Input Sheet'!E148</f>
        <v>1500</v>
      </c>
      <c r="D98" s="116">
        <f>'Input Sheet'!F148</f>
        <v>89916</v>
      </c>
      <c r="E98" s="118">
        <f>'Input Sheet'!G148</f>
        <v>10.5</v>
      </c>
      <c r="F98" s="120">
        <f>'Input Sheet'!H148</f>
        <v>0.3</v>
      </c>
      <c r="G98" s="112">
        <f>'Input Sheet'!I148</f>
        <v>243</v>
      </c>
      <c r="H98" s="120">
        <f>'Input Sheet'!J148</f>
        <v>12</v>
      </c>
      <c r="I98" s="122">
        <f t="shared" si="0"/>
        <v>3.5999999999999996</v>
      </c>
      <c r="J98" s="118">
        <f>'Input Sheet'!L148</f>
        <v>0</v>
      </c>
      <c r="K98" s="120">
        <f>'Input Sheet'!M148</f>
        <v>0</v>
      </c>
      <c r="L98" s="112">
        <f>'Input Sheet'!N148</f>
        <v>0</v>
      </c>
      <c r="M98" s="120" t="str">
        <f>'Input Sheet'!O148</f>
        <v/>
      </c>
      <c r="N98" s="122" t="e">
        <f t="shared" si="1"/>
        <v>#VALUE!</v>
      </c>
      <c r="O98" s="118">
        <f>'Input Sheet'!Q148</f>
        <v>0</v>
      </c>
      <c r="P98" s="120">
        <f>'Input Sheet'!R148</f>
        <v>0</v>
      </c>
      <c r="Q98" s="112">
        <f>'Input Sheet'!S148</f>
        <v>0</v>
      </c>
      <c r="R98" s="120" t="str">
        <f>'Input Sheet'!T148</f>
        <v/>
      </c>
      <c r="S98" s="125" t="e">
        <f t="shared" si="2"/>
        <v>#VALUE!</v>
      </c>
      <c r="T98" s="117">
        <f>'Input Sheet'!V148</f>
        <v>3.5999999999999996</v>
      </c>
      <c r="U98" s="128">
        <f>'Input Sheet'!W148</f>
        <v>0</v>
      </c>
    </row>
    <row r="99" spans="1:21" ht="12.75" customHeight="1" x14ac:dyDescent="0.35">
      <c r="A99" s="111">
        <f>'Input Sheet'!C149</f>
        <v>0</v>
      </c>
      <c r="B99" s="112">
        <f>'Input Sheet'!D149</f>
        <v>0</v>
      </c>
      <c r="C99" s="114">
        <f>'Input Sheet'!E149</f>
        <v>0</v>
      </c>
      <c r="D99" s="116">
        <f>'Input Sheet'!F149</f>
        <v>0</v>
      </c>
      <c r="E99" s="118">
        <f>'Input Sheet'!G149</f>
        <v>12.95</v>
      </c>
      <c r="F99" s="120">
        <f>'Input Sheet'!H149</f>
        <v>0.5</v>
      </c>
      <c r="G99" s="112">
        <f>'Input Sheet'!I149</f>
        <v>243</v>
      </c>
      <c r="H99" s="120">
        <f>'Input Sheet'!J149</f>
        <v>12</v>
      </c>
      <c r="I99" s="122">
        <f t="shared" si="0"/>
        <v>6</v>
      </c>
      <c r="J99" s="118">
        <f>'Input Sheet'!L149</f>
        <v>0</v>
      </c>
      <c r="K99" s="120">
        <f>'Input Sheet'!M149</f>
        <v>0</v>
      </c>
      <c r="L99" s="112">
        <f>'Input Sheet'!N149</f>
        <v>0</v>
      </c>
      <c r="M99" s="120" t="str">
        <f>'Input Sheet'!O149</f>
        <v/>
      </c>
      <c r="N99" s="122" t="e">
        <f t="shared" si="1"/>
        <v>#VALUE!</v>
      </c>
      <c r="O99" s="118">
        <f>'Input Sheet'!Q149</f>
        <v>0</v>
      </c>
      <c r="P99" s="120">
        <f>'Input Sheet'!R149</f>
        <v>0</v>
      </c>
      <c r="Q99" s="112">
        <f>'Input Sheet'!S149</f>
        <v>0</v>
      </c>
      <c r="R99" s="120" t="str">
        <f>'Input Sheet'!T149</f>
        <v/>
      </c>
      <c r="S99" s="125" t="e">
        <f t="shared" si="2"/>
        <v>#VALUE!</v>
      </c>
      <c r="T99" s="117">
        <f>'Input Sheet'!V149</f>
        <v>6</v>
      </c>
      <c r="U99" s="128">
        <f>'Input Sheet'!W149</f>
        <v>0</v>
      </c>
    </row>
    <row r="100" spans="1:21" ht="12.75" customHeight="1" x14ac:dyDescent="0.35">
      <c r="A100" s="111">
        <f>'Input Sheet'!C150</f>
        <v>0</v>
      </c>
      <c r="B100" s="112">
        <f>'Input Sheet'!D150</f>
        <v>0</v>
      </c>
      <c r="C100" s="114">
        <f>'Input Sheet'!E150</f>
        <v>0</v>
      </c>
      <c r="D100" s="116">
        <f>'Input Sheet'!F150</f>
        <v>0</v>
      </c>
      <c r="E100" s="118">
        <f>'Input Sheet'!G150</f>
        <v>0</v>
      </c>
      <c r="F100" s="120">
        <f>'Input Sheet'!H150</f>
        <v>0</v>
      </c>
      <c r="G100" s="112">
        <f>'Input Sheet'!I150</f>
        <v>0</v>
      </c>
      <c r="H100" s="120" t="str">
        <f>'Input Sheet'!J150</f>
        <v/>
      </c>
      <c r="I100" s="122" t="e">
        <f t="shared" si="0"/>
        <v>#VALUE!</v>
      </c>
      <c r="J100" s="118">
        <f>'Input Sheet'!L150</f>
        <v>0</v>
      </c>
      <c r="K100" s="120">
        <f>'Input Sheet'!M150</f>
        <v>0</v>
      </c>
      <c r="L100" s="112">
        <f>'Input Sheet'!N150</f>
        <v>0</v>
      </c>
      <c r="M100" s="120" t="str">
        <f>'Input Sheet'!O150</f>
        <v/>
      </c>
      <c r="N100" s="122" t="e">
        <f t="shared" si="1"/>
        <v>#VALUE!</v>
      </c>
      <c r="O100" s="118">
        <f>'Input Sheet'!Q150</f>
        <v>13</v>
      </c>
      <c r="P100" s="120">
        <f>'Input Sheet'!R150</f>
        <v>0.3</v>
      </c>
      <c r="Q100" s="112">
        <f>'Input Sheet'!S150</f>
        <v>243</v>
      </c>
      <c r="R100" s="120">
        <f>'Input Sheet'!T150</f>
        <v>12</v>
      </c>
      <c r="S100" s="125">
        <f t="shared" si="2"/>
        <v>3.5999999999999996</v>
      </c>
      <c r="T100" s="117">
        <f>'Input Sheet'!V150</f>
        <v>3.5999999999999996</v>
      </c>
      <c r="U100" s="128">
        <f>'Input Sheet'!W150</f>
        <v>0</v>
      </c>
    </row>
    <row r="101" spans="1:21" ht="12.75" customHeight="1" x14ac:dyDescent="0.35">
      <c r="A101" s="111">
        <f>'Input Sheet'!C151</f>
        <v>0</v>
      </c>
      <c r="B101" s="112">
        <f>'Input Sheet'!D151</f>
        <v>0</v>
      </c>
      <c r="C101" s="114">
        <f>'Input Sheet'!E151</f>
        <v>0</v>
      </c>
      <c r="D101" s="116">
        <f>'Input Sheet'!F151</f>
        <v>0</v>
      </c>
      <c r="E101" s="118">
        <f>'Input Sheet'!G151</f>
        <v>0</v>
      </c>
      <c r="F101" s="120">
        <f>'Input Sheet'!H151</f>
        <v>0</v>
      </c>
      <c r="G101" s="112">
        <f>'Input Sheet'!I151</f>
        <v>0</v>
      </c>
      <c r="H101" s="120" t="str">
        <f>'Input Sheet'!J151</f>
        <v/>
      </c>
      <c r="I101" s="122" t="e">
        <f t="shared" si="0"/>
        <v>#VALUE!</v>
      </c>
      <c r="J101" s="118">
        <f>'Input Sheet'!L151</f>
        <v>0</v>
      </c>
      <c r="K101" s="120">
        <f>'Input Sheet'!M151</f>
        <v>0</v>
      </c>
      <c r="L101" s="112">
        <f>'Input Sheet'!N151</f>
        <v>0</v>
      </c>
      <c r="M101" s="120" t="str">
        <f>'Input Sheet'!O151</f>
        <v/>
      </c>
      <c r="N101" s="122" t="e">
        <f t="shared" si="1"/>
        <v>#VALUE!</v>
      </c>
      <c r="O101" s="118">
        <f>'Input Sheet'!Q151</f>
        <v>150.1</v>
      </c>
      <c r="P101" s="120">
        <f>'Input Sheet'!R151</f>
        <v>0.9</v>
      </c>
      <c r="Q101" s="112">
        <f>'Input Sheet'!S151</f>
        <v>243</v>
      </c>
      <c r="R101" s="120">
        <f>'Input Sheet'!T151</f>
        <v>12</v>
      </c>
      <c r="S101" s="125">
        <f t="shared" si="2"/>
        <v>10.8</v>
      </c>
      <c r="T101" s="117">
        <f>'Input Sheet'!V151</f>
        <v>10.8</v>
      </c>
      <c r="U101" s="128">
        <f>'Input Sheet'!W151</f>
        <v>0</v>
      </c>
    </row>
    <row r="102" spans="1:21" ht="12.75" customHeight="1" x14ac:dyDescent="0.35">
      <c r="A102" s="111">
        <f>'Input Sheet'!C152</f>
        <v>0</v>
      </c>
      <c r="B102" s="112">
        <f>'Input Sheet'!D152</f>
        <v>0</v>
      </c>
      <c r="C102" s="114">
        <f>'Input Sheet'!E152</f>
        <v>0</v>
      </c>
      <c r="D102" s="116">
        <f>'Input Sheet'!F152</f>
        <v>0</v>
      </c>
      <c r="E102" s="118">
        <f>'Input Sheet'!G152</f>
        <v>34.950000000000003</v>
      </c>
      <c r="F102" s="120">
        <f>'Input Sheet'!H152</f>
        <v>1</v>
      </c>
      <c r="G102" s="112">
        <f>'Input Sheet'!I152</f>
        <v>243</v>
      </c>
      <c r="H102" s="120">
        <f>'Input Sheet'!J152</f>
        <v>12</v>
      </c>
      <c r="I102" s="122">
        <f t="shared" si="0"/>
        <v>12</v>
      </c>
      <c r="J102" s="118">
        <f>'Input Sheet'!L152</f>
        <v>0</v>
      </c>
      <c r="K102" s="120">
        <f>'Input Sheet'!M152</f>
        <v>0</v>
      </c>
      <c r="L102" s="112">
        <f>'Input Sheet'!N152</f>
        <v>0</v>
      </c>
      <c r="M102" s="120" t="str">
        <f>'Input Sheet'!O152</f>
        <v/>
      </c>
      <c r="N102" s="122" t="e">
        <f t="shared" si="1"/>
        <v>#VALUE!</v>
      </c>
      <c r="O102" s="118">
        <f>'Input Sheet'!Q152</f>
        <v>0</v>
      </c>
      <c r="P102" s="120">
        <f>'Input Sheet'!R152</f>
        <v>0</v>
      </c>
      <c r="Q102" s="112">
        <f>'Input Sheet'!S152</f>
        <v>0</v>
      </c>
      <c r="R102" s="120" t="str">
        <f>'Input Sheet'!T152</f>
        <v/>
      </c>
      <c r="S102" s="125" t="e">
        <f t="shared" si="2"/>
        <v>#VALUE!</v>
      </c>
      <c r="T102" s="117">
        <f>'Input Sheet'!V152</f>
        <v>12</v>
      </c>
      <c r="U102" s="128">
        <f>'Input Sheet'!W152</f>
        <v>0</v>
      </c>
    </row>
    <row r="103" spans="1:21" ht="12.75" customHeight="1" x14ac:dyDescent="0.35">
      <c r="A103" s="111">
        <f>'Input Sheet'!C153</f>
        <v>147509</v>
      </c>
      <c r="B103" s="112">
        <f>'Input Sheet'!D153</f>
        <v>2008</v>
      </c>
      <c r="C103" s="114" t="str">
        <f>'Input Sheet'!E153</f>
        <v>POLICE</v>
      </c>
      <c r="D103" s="116">
        <f>'Input Sheet'!F153</f>
        <v>169636</v>
      </c>
      <c r="E103" s="118">
        <f>'Input Sheet'!G153</f>
        <v>10.5</v>
      </c>
      <c r="F103" s="120">
        <f>'Input Sheet'!H153</f>
        <v>0.3</v>
      </c>
      <c r="G103" s="112">
        <f>'Input Sheet'!I153</f>
        <v>399</v>
      </c>
      <c r="H103" s="120">
        <f>'Input Sheet'!J153</f>
        <v>10</v>
      </c>
      <c r="I103" s="122">
        <f t="shared" si="0"/>
        <v>3</v>
      </c>
      <c r="J103" s="118">
        <f>'Input Sheet'!L153</f>
        <v>0</v>
      </c>
      <c r="K103" s="120">
        <f>'Input Sheet'!M153</f>
        <v>0</v>
      </c>
      <c r="L103" s="112">
        <f>'Input Sheet'!N153</f>
        <v>0</v>
      </c>
      <c r="M103" s="120" t="str">
        <f>'Input Sheet'!O153</f>
        <v/>
      </c>
      <c r="N103" s="122" t="e">
        <f t="shared" si="1"/>
        <v>#VALUE!</v>
      </c>
      <c r="O103" s="118">
        <f>'Input Sheet'!Q153</f>
        <v>0</v>
      </c>
      <c r="P103" s="120">
        <f>'Input Sheet'!R153</f>
        <v>0</v>
      </c>
      <c r="Q103" s="112">
        <f>'Input Sheet'!S153</f>
        <v>0</v>
      </c>
      <c r="R103" s="120" t="str">
        <f>'Input Sheet'!T153</f>
        <v/>
      </c>
      <c r="S103" s="125" t="e">
        <f t="shared" si="2"/>
        <v>#VALUE!</v>
      </c>
      <c r="T103" s="117">
        <f>'Input Sheet'!V153</f>
        <v>3</v>
      </c>
      <c r="U103" s="128">
        <f>'Input Sheet'!W153</f>
        <v>1</v>
      </c>
    </row>
    <row r="104" spans="1:21" ht="12.75" customHeight="1" x14ac:dyDescent="0.35">
      <c r="A104" s="111">
        <f>'Input Sheet'!C154</f>
        <v>147512</v>
      </c>
      <c r="B104" s="112">
        <f>'Input Sheet'!D154</f>
        <v>2010</v>
      </c>
      <c r="C104" s="114" t="str">
        <f>'Input Sheet'!E154</f>
        <v>F-150</v>
      </c>
      <c r="D104" s="116">
        <f>'Input Sheet'!F154</f>
        <v>91081</v>
      </c>
      <c r="E104" s="118">
        <f>'Input Sheet'!G154</f>
        <v>0</v>
      </c>
      <c r="F104" s="120">
        <f>'Input Sheet'!H154</f>
        <v>0</v>
      </c>
      <c r="G104" s="112">
        <f>'Input Sheet'!I154</f>
        <v>0</v>
      </c>
      <c r="H104" s="120" t="str">
        <f>'Input Sheet'!J154</f>
        <v/>
      </c>
      <c r="I104" s="122" t="e">
        <f t="shared" si="0"/>
        <v>#VALUE!</v>
      </c>
      <c r="J104" s="118">
        <f>'Input Sheet'!L154</f>
        <v>45</v>
      </c>
      <c r="K104" s="120">
        <f>'Input Sheet'!M154</f>
        <v>1.3</v>
      </c>
      <c r="L104" s="112">
        <f>'Input Sheet'!N154</f>
        <v>487</v>
      </c>
      <c r="M104" s="120">
        <f>'Input Sheet'!O154</f>
        <v>20</v>
      </c>
      <c r="N104" s="122">
        <f t="shared" si="1"/>
        <v>26</v>
      </c>
      <c r="O104" s="118">
        <f>'Input Sheet'!Q154</f>
        <v>0</v>
      </c>
      <c r="P104" s="120">
        <f>'Input Sheet'!R154</f>
        <v>0</v>
      </c>
      <c r="Q104" s="112">
        <f>'Input Sheet'!S154</f>
        <v>0</v>
      </c>
      <c r="R104" s="120" t="str">
        <f>'Input Sheet'!T154</f>
        <v/>
      </c>
      <c r="S104" s="125" t="e">
        <f t="shared" si="2"/>
        <v>#VALUE!</v>
      </c>
      <c r="T104" s="117">
        <f>'Input Sheet'!V154</f>
        <v>26</v>
      </c>
      <c r="U104" s="128">
        <f>'Input Sheet'!W154</f>
        <v>0</v>
      </c>
    </row>
    <row r="105" spans="1:21" ht="12.75" customHeight="1" x14ac:dyDescent="0.35">
      <c r="A105" s="111">
        <f>'Input Sheet'!C155</f>
        <v>0</v>
      </c>
      <c r="B105" s="112">
        <f>'Input Sheet'!D155</f>
        <v>0</v>
      </c>
      <c r="C105" s="114">
        <f>'Input Sheet'!E155</f>
        <v>0</v>
      </c>
      <c r="D105" s="116">
        <f>'Input Sheet'!F155</f>
        <v>0</v>
      </c>
      <c r="E105" s="118">
        <f>'Input Sheet'!G155</f>
        <v>0</v>
      </c>
      <c r="F105" s="120">
        <f>'Input Sheet'!H155</f>
        <v>0</v>
      </c>
      <c r="G105" s="112">
        <f>'Input Sheet'!I155</f>
        <v>0</v>
      </c>
      <c r="H105" s="120" t="str">
        <f>'Input Sheet'!J155</f>
        <v/>
      </c>
      <c r="I105" s="122" t="e">
        <f t="shared" si="0"/>
        <v>#VALUE!</v>
      </c>
      <c r="J105" s="118">
        <f>'Input Sheet'!L155</f>
        <v>45</v>
      </c>
      <c r="K105" s="120">
        <f>'Input Sheet'!M155</f>
        <v>1.3</v>
      </c>
      <c r="L105" s="112">
        <f>'Input Sheet'!N155</f>
        <v>367</v>
      </c>
      <c r="M105" s="120">
        <f>'Input Sheet'!O155</f>
        <v>22.5</v>
      </c>
      <c r="N105" s="122">
        <f t="shared" si="1"/>
        <v>29.25</v>
      </c>
      <c r="O105" s="118">
        <f>'Input Sheet'!Q155</f>
        <v>79</v>
      </c>
      <c r="P105" s="120">
        <f>'Input Sheet'!R155</f>
        <v>1</v>
      </c>
      <c r="Q105" s="112">
        <f>'Input Sheet'!S155</f>
        <v>367</v>
      </c>
      <c r="R105" s="120">
        <f>'Input Sheet'!T155</f>
        <v>22.5</v>
      </c>
      <c r="S105" s="125">
        <f t="shared" si="2"/>
        <v>22.5</v>
      </c>
      <c r="T105" s="117">
        <f>'Input Sheet'!V155</f>
        <v>51.75</v>
      </c>
      <c r="U105" s="128">
        <f>'Input Sheet'!W155</f>
        <v>0</v>
      </c>
    </row>
    <row r="106" spans="1:21" ht="12.75" customHeight="1" x14ac:dyDescent="0.35">
      <c r="A106" s="111">
        <f>'Input Sheet'!C156</f>
        <v>0</v>
      </c>
      <c r="B106" s="112">
        <f>'Input Sheet'!D156</f>
        <v>0</v>
      </c>
      <c r="C106" s="114">
        <f>'Input Sheet'!E156</f>
        <v>0</v>
      </c>
      <c r="D106" s="116">
        <f>'Input Sheet'!F156</f>
        <v>0</v>
      </c>
      <c r="E106" s="118">
        <f>'Input Sheet'!G156</f>
        <v>0</v>
      </c>
      <c r="F106" s="120">
        <f>'Input Sheet'!H156</f>
        <v>0</v>
      </c>
      <c r="G106" s="112">
        <f>'Input Sheet'!I156</f>
        <v>0</v>
      </c>
      <c r="H106" s="120" t="str">
        <f>'Input Sheet'!J156</f>
        <v/>
      </c>
      <c r="I106" s="122" t="e">
        <f t="shared" si="0"/>
        <v>#VALUE!</v>
      </c>
      <c r="J106" s="118">
        <f>'Input Sheet'!L156</f>
        <v>0</v>
      </c>
      <c r="K106" s="120">
        <f>'Input Sheet'!M156</f>
        <v>0</v>
      </c>
      <c r="L106" s="112">
        <f>'Input Sheet'!N156</f>
        <v>0</v>
      </c>
      <c r="M106" s="120" t="str">
        <f>'Input Sheet'!O156</f>
        <v/>
      </c>
      <c r="N106" s="122" t="e">
        <f t="shared" si="1"/>
        <v>#VALUE!</v>
      </c>
      <c r="O106" s="118">
        <f>'Input Sheet'!Q156</f>
        <v>0</v>
      </c>
      <c r="P106" s="120">
        <f>'Input Sheet'!R156</f>
        <v>0</v>
      </c>
      <c r="Q106" s="112">
        <f>'Input Sheet'!S156</f>
        <v>0</v>
      </c>
      <c r="R106" s="120" t="str">
        <f>'Input Sheet'!T156</f>
        <v/>
      </c>
      <c r="S106" s="125" t="e">
        <f t="shared" si="2"/>
        <v>#VALUE!</v>
      </c>
      <c r="T106" s="117">
        <f>'Input Sheet'!V156</f>
        <v>0</v>
      </c>
      <c r="U106" s="128">
        <f>'Input Sheet'!W156</f>
        <v>0</v>
      </c>
    </row>
    <row r="107" spans="1:21" ht="12.75" customHeight="1" x14ac:dyDescent="0.35">
      <c r="A107" s="111">
        <f>'Input Sheet'!C157</f>
        <v>0</v>
      </c>
      <c r="B107" s="112">
        <f>'Input Sheet'!D157</f>
        <v>0</v>
      </c>
      <c r="C107" s="114">
        <f>'Input Sheet'!E157</f>
        <v>0</v>
      </c>
      <c r="D107" s="116">
        <f>'Input Sheet'!F157</f>
        <v>0</v>
      </c>
      <c r="E107" s="118">
        <f>'Input Sheet'!G157</f>
        <v>0</v>
      </c>
      <c r="F107" s="120">
        <f>'Input Sheet'!H157</f>
        <v>0</v>
      </c>
      <c r="G107" s="112">
        <f>'Input Sheet'!I157</f>
        <v>0</v>
      </c>
      <c r="H107" s="120" t="str">
        <f>'Input Sheet'!J157</f>
        <v/>
      </c>
      <c r="I107" s="122" t="e">
        <f t="shared" si="0"/>
        <v>#VALUE!</v>
      </c>
      <c r="J107" s="118">
        <f>'Input Sheet'!L157</f>
        <v>34</v>
      </c>
      <c r="K107" s="120">
        <f>'Input Sheet'!M157</f>
        <v>0.5</v>
      </c>
      <c r="L107" s="112">
        <f>'Input Sheet'!N157</f>
        <v>487</v>
      </c>
      <c r="M107" s="120">
        <f>'Input Sheet'!O157</f>
        <v>20</v>
      </c>
      <c r="N107" s="122">
        <f t="shared" si="1"/>
        <v>10</v>
      </c>
      <c r="O107" s="118">
        <f>'Input Sheet'!Q157</f>
        <v>0</v>
      </c>
      <c r="P107" s="120">
        <f>'Input Sheet'!R157</f>
        <v>0</v>
      </c>
      <c r="Q107" s="112">
        <f>'Input Sheet'!S157</f>
        <v>0</v>
      </c>
      <c r="R107" s="120" t="str">
        <f>'Input Sheet'!T157</f>
        <v/>
      </c>
      <c r="S107" s="125" t="e">
        <f t="shared" si="2"/>
        <v>#VALUE!</v>
      </c>
      <c r="T107" s="117">
        <f>'Input Sheet'!V157</f>
        <v>10</v>
      </c>
      <c r="U107" s="128">
        <f>'Input Sheet'!W157</f>
        <v>0</v>
      </c>
    </row>
    <row r="108" spans="1:21" ht="12.75" customHeight="1" x14ac:dyDescent="0.35">
      <c r="A108" s="111">
        <f>'Input Sheet'!C158</f>
        <v>147513</v>
      </c>
      <c r="B108" s="112">
        <f>'Input Sheet'!D158</f>
        <v>2009</v>
      </c>
      <c r="C108" s="114">
        <f>'Input Sheet'!E158</f>
        <v>1500</v>
      </c>
      <c r="D108" s="116">
        <f>'Input Sheet'!F158</f>
        <v>140164</v>
      </c>
      <c r="E108" s="118">
        <f>'Input Sheet'!G158</f>
        <v>10.5</v>
      </c>
      <c r="F108" s="120">
        <f>'Input Sheet'!H158</f>
        <v>0.3</v>
      </c>
      <c r="G108" s="112">
        <f>'Input Sheet'!I158</f>
        <v>399</v>
      </c>
      <c r="H108" s="120">
        <f>'Input Sheet'!J158</f>
        <v>10</v>
      </c>
      <c r="I108" s="122">
        <f t="shared" si="0"/>
        <v>3</v>
      </c>
      <c r="J108" s="118">
        <f>'Input Sheet'!L158</f>
        <v>0</v>
      </c>
      <c r="K108" s="120">
        <f>'Input Sheet'!M158</f>
        <v>0</v>
      </c>
      <c r="L108" s="112">
        <f>'Input Sheet'!N158</f>
        <v>0</v>
      </c>
      <c r="M108" s="120" t="str">
        <f>'Input Sheet'!O158</f>
        <v/>
      </c>
      <c r="N108" s="122" t="e">
        <f t="shared" si="1"/>
        <v>#VALUE!</v>
      </c>
      <c r="O108" s="118">
        <f>'Input Sheet'!Q158</f>
        <v>0</v>
      </c>
      <c r="P108" s="120">
        <f>'Input Sheet'!R158</f>
        <v>0</v>
      </c>
      <c r="Q108" s="112">
        <f>'Input Sheet'!S158</f>
        <v>0</v>
      </c>
      <c r="R108" s="120" t="str">
        <f>'Input Sheet'!T158</f>
        <v/>
      </c>
      <c r="S108" s="125" t="e">
        <f t="shared" si="2"/>
        <v>#VALUE!</v>
      </c>
      <c r="T108" s="117">
        <f>'Input Sheet'!V158</f>
        <v>3</v>
      </c>
      <c r="U108" s="128">
        <f>'Input Sheet'!W158</f>
        <v>1</v>
      </c>
    </row>
    <row r="109" spans="1:21" ht="12.75" customHeight="1" x14ac:dyDescent="0.35">
      <c r="A109" s="111">
        <f>'Input Sheet'!C159</f>
        <v>147515</v>
      </c>
      <c r="B109" s="112">
        <f>'Input Sheet'!D159</f>
        <v>2008</v>
      </c>
      <c r="C109" s="114" t="str">
        <f>'Input Sheet'!E159</f>
        <v>F350</v>
      </c>
      <c r="D109" s="116">
        <f>'Input Sheet'!F159</f>
        <v>80053</v>
      </c>
      <c r="E109" s="118">
        <f>'Input Sheet'!G159</f>
        <v>0</v>
      </c>
      <c r="F109" s="120">
        <f>'Input Sheet'!H159</f>
        <v>0</v>
      </c>
      <c r="G109" s="112">
        <f>'Input Sheet'!I159</f>
        <v>0</v>
      </c>
      <c r="H109" s="120" t="str">
        <f>'Input Sheet'!J159</f>
        <v/>
      </c>
      <c r="I109" s="122" t="e">
        <f t="shared" si="0"/>
        <v>#VALUE!</v>
      </c>
      <c r="J109" s="118">
        <f>'Input Sheet'!L159</f>
        <v>0</v>
      </c>
      <c r="K109" s="120">
        <f>'Input Sheet'!M159</f>
        <v>0</v>
      </c>
      <c r="L109" s="112">
        <f>'Input Sheet'!N159</f>
        <v>0</v>
      </c>
      <c r="M109" s="120" t="str">
        <f>'Input Sheet'!O159</f>
        <v/>
      </c>
      <c r="N109" s="122" t="e">
        <f t="shared" si="1"/>
        <v>#VALUE!</v>
      </c>
      <c r="O109" s="118">
        <f>'Input Sheet'!Q159</f>
        <v>367.33</v>
      </c>
      <c r="P109" s="120">
        <f>'Input Sheet'!R159</f>
        <v>3.5</v>
      </c>
      <c r="Q109" s="112">
        <f>'Input Sheet'!S159</f>
        <v>388</v>
      </c>
      <c r="R109" s="120">
        <f>'Input Sheet'!T159</f>
        <v>10</v>
      </c>
      <c r="S109" s="125">
        <f t="shared" si="2"/>
        <v>35</v>
      </c>
      <c r="T109" s="117">
        <f>'Input Sheet'!V159</f>
        <v>35</v>
      </c>
      <c r="U109" s="128">
        <f>'Input Sheet'!W159</f>
        <v>1</v>
      </c>
    </row>
    <row r="110" spans="1:21" ht="12.75" customHeight="1" x14ac:dyDescent="0.35">
      <c r="A110" s="111"/>
      <c r="B110" s="112"/>
      <c r="C110" s="114"/>
      <c r="D110" s="116"/>
      <c r="E110" s="118"/>
      <c r="F110" s="120"/>
      <c r="G110" s="112"/>
      <c r="H110" s="120"/>
      <c r="I110" s="122"/>
      <c r="J110" s="118"/>
      <c r="K110" s="120"/>
      <c r="L110" s="112"/>
      <c r="M110" s="120"/>
      <c r="N110" s="122"/>
      <c r="O110" s="118"/>
      <c r="P110" s="120"/>
      <c r="Q110" s="112"/>
      <c r="R110" s="120"/>
      <c r="S110" s="125"/>
      <c r="T110" s="117"/>
      <c r="U110" s="128"/>
    </row>
    <row r="111" spans="1:21" ht="12.75" customHeight="1" x14ac:dyDescent="0.35">
      <c r="A111" s="111"/>
      <c r="B111" s="112"/>
      <c r="C111" s="114"/>
      <c r="D111" s="116"/>
      <c r="E111" s="118"/>
      <c r="F111" s="120"/>
      <c r="G111" s="112"/>
      <c r="H111" s="120"/>
      <c r="I111" s="122"/>
      <c r="J111" s="118"/>
      <c r="K111" s="120"/>
      <c r="L111" s="112"/>
      <c r="M111" s="120"/>
      <c r="N111" s="122"/>
      <c r="O111" s="118"/>
      <c r="P111" s="120"/>
      <c r="Q111" s="112"/>
      <c r="R111" s="120"/>
      <c r="S111" s="125"/>
      <c r="T111" s="117"/>
      <c r="U111" s="128"/>
    </row>
    <row r="112" spans="1:21" ht="12.75" customHeight="1" x14ac:dyDescent="0.35">
      <c r="A112" s="111"/>
      <c r="B112" s="112"/>
      <c r="C112" s="114"/>
      <c r="D112" s="116"/>
      <c r="E112" s="118"/>
      <c r="F112" s="120"/>
      <c r="G112" s="112"/>
      <c r="H112" s="120"/>
      <c r="I112" s="122"/>
      <c r="J112" s="118"/>
      <c r="K112" s="120"/>
      <c r="L112" s="112"/>
      <c r="M112" s="120"/>
      <c r="N112" s="122"/>
      <c r="O112" s="118"/>
      <c r="P112" s="120"/>
      <c r="Q112" s="112"/>
      <c r="R112" s="120"/>
      <c r="S112" s="125"/>
      <c r="T112" s="117"/>
      <c r="U112" s="128"/>
    </row>
    <row r="113" spans="1:21" ht="12.75" customHeight="1" x14ac:dyDescent="0.35">
      <c r="A113" s="111">
        <f>'Input Sheet'!C163</f>
        <v>0</v>
      </c>
      <c r="B113" s="112">
        <f>'Input Sheet'!D163</f>
        <v>0</v>
      </c>
      <c r="C113" s="114">
        <f>'Input Sheet'!E163</f>
        <v>0</v>
      </c>
      <c r="D113" s="116">
        <f>'Input Sheet'!F163</f>
        <v>0</v>
      </c>
      <c r="E113" s="118">
        <f>'Input Sheet'!G163</f>
        <v>0</v>
      </c>
      <c r="F113" s="120">
        <f>'Input Sheet'!H163</f>
        <v>0</v>
      </c>
      <c r="G113" s="112">
        <f>'Input Sheet'!I163</f>
        <v>0</v>
      </c>
      <c r="H113" s="120">
        <f>'Input Sheet'!J163</f>
        <v>0</v>
      </c>
      <c r="I113" s="122">
        <f t="shared" ref="I113:I126" si="3">F113*H113</f>
        <v>0</v>
      </c>
      <c r="J113" s="118">
        <f>'Input Sheet'!L163</f>
        <v>0</v>
      </c>
      <c r="K113" s="120">
        <f>'Input Sheet'!M163</f>
        <v>0</v>
      </c>
      <c r="L113" s="112">
        <f>'Input Sheet'!N163</f>
        <v>0</v>
      </c>
      <c r="M113" s="120">
        <f>'Input Sheet'!O163</f>
        <v>0</v>
      </c>
      <c r="N113" s="122">
        <f t="shared" ref="N113:N126" si="4">K113*M113</f>
        <v>0</v>
      </c>
      <c r="O113" s="118">
        <f>'Input Sheet'!Q163</f>
        <v>0</v>
      </c>
      <c r="P113" s="120">
        <f>'Input Sheet'!R163</f>
        <v>0</v>
      </c>
      <c r="Q113" s="112">
        <f>'Input Sheet'!S163</f>
        <v>0</v>
      </c>
      <c r="R113" s="120">
        <f>'Input Sheet'!T163</f>
        <v>0</v>
      </c>
      <c r="S113" s="125">
        <f t="shared" ref="S113:S126" si="5">P113*R113</f>
        <v>0</v>
      </c>
      <c r="T113" s="117">
        <f>'Input Sheet'!V163</f>
        <v>0</v>
      </c>
      <c r="U113" s="128">
        <f>'Input Sheet'!W163</f>
        <v>0</v>
      </c>
    </row>
    <row r="114" spans="1:21" ht="12.75" customHeight="1" x14ac:dyDescent="0.35">
      <c r="A114" s="111">
        <f>'Input Sheet'!C164</f>
        <v>0</v>
      </c>
      <c r="B114" s="112">
        <f>'Input Sheet'!D164</f>
        <v>0</v>
      </c>
      <c r="C114" s="114">
        <f>'Input Sheet'!E164</f>
        <v>0</v>
      </c>
      <c r="D114" s="116">
        <f>'Input Sheet'!F164</f>
        <v>0</v>
      </c>
      <c r="E114" s="118">
        <f>'Input Sheet'!G164</f>
        <v>0</v>
      </c>
      <c r="F114" s="120">
        <f>'Input Sheet'!H164</f>
        <v>0</v>
      </c>
      <c r="G114" s="112">
        <f>'Input Sheet'!I164</f>
        <v>0</v>
      </c>
      <c r="H114" s="120">
        <f>'Input Sheet'!J164</f>
        <v>0</v>
      </c>
      <c r="I114" s="122">
        <f t="shared" si="3"/>
        <v>0</v>
      </c>
      <c r="J114" s="118">
        <f>'Input Sheet'!L164</f>
        <v>0</v>
      </c>
      <c r="K114" s="120">
        <f>'Input Sheet'!M164</f>
        <v>0</v>
      </c>
      <c r="L114" s="112">
        <f>'Input Sheet'!N164</f>
        <v>0</v>
      </c>
      <c r="M114" s="120">
        <f>'Input Sheet'!O164</f>
        <v>0</v>
      </c>
      <c r="N114" s="122">
        <f t="shared" si="4"/>
        <v>0</v>
      </c>
      <c r="O114" s="118">
        <f>'Input Sheet'!Q164</f>
        <v>0</v>
      </c>
      <c r="P114" s="120">
        <f>'Input Sheet'!R164</f>
        <v>0</v>
      </c>
      <c r="Q114" s="112">
        <f>'Input Sheet'!S164</f>
        <v>0</v>
      </c>
      <c r="R114" s="120">
        <f>'Input Sheet'!T164</f>
        <v>0</v>
      </c>
      <c r="S114" s="125">
        <f t="shared" si="5"/>
        <v>0</v>
      </c>
      <c r="T114" s="117">
        <f>'Input Sheet'!V164</f>
        <v>0</v>
      </c>
      <c r="U114" s="128">
        <f>'Input Sheet'!W164</f>
        <v>0</v>
      </c>
    </row>
    <row r="115" spans="1:21" ht="12.75" customHeight="1" x14ac:dyDescent="0.35">
      <c r="A115" s="111">
        <f>'Input Sheet'!C165</f>
        <v>0</v>
      </c>
      <c r="B115" s="112">
        <f>'Input Sheet'!D165</f>
        <v>0</v>
      </c>
      <c r="C115" s="114">
        <f>'Input Sheet'!E165</f>
        <v>0</v>
      </c>
      <c r="D115" s="116">
        <f>'Input Sheet'!F165</f>
        <v>0</v>
      </c>
      <c r="E115" s="118">
        <f>'Input Sheet'!G165</f>
        <v>0</v>
      </c>
      <c r="F115" s="120">
        <f>'Input Sheet'!H165</f>
        <v>0</v>
      </c>
      <c r="G115" s="112">
        <f>'Input Sheet'!I165</f>
        <v>0</v>
      </c>
      <c r="H115" s="120">
        <f>'Input Sheet'!J165</f>
        <v>0</v>
      </c>
      <c r="I115" s="122">
        <f t="shared" si="3"/>
        <v>0</v>
      </c>
      <c r="J115" s="118">
        <f>'Input Sheet'!L165</f>
        <v>0</v>
      </c>
      <c r="K115" s="120">
        <f>'Input Sheet'!M165</f>
        <v>0</v>
      </c>
      <c r="L115" s="112">
        <f>'Input Sheet'!N165</f>
        <v>0</v>
      </c>
      <c r="M115" s="120">
        <f>'Input Sheet'!O165</f>
        <v>0</v>
      </c>
      <c r="N115" s="122">
        <f t="shared" si="4"/>
        <v>0</v>
      </c>
      <c r="O115" s="118">
        <f>'Input Sheet'!Q165</f>
        <v>0</v>
      </c>
      <c r="P115" s="120">
        <f>'Input Sheet'!R165</f>
        <v>0</v>
      </c>
      <c r="Q115" s="112">
        <f>'Input Sheet'!S165</f>
        <v>0</v>
      </c>
      <c r="R115" s="120">
        <f>'Input Sheet'!T165</f>
        <v>0</v>
      </c>
      <c r="S115" s="125">
        <f t="shared" si="5"/>
        <v>0</v>
      </c>
      <c r="T115" s="117">
        <f>'Input Sheet'!V165</f>
        <v>0</v>
      </c>
      <c r="U115" s="128">
        <f>'Input Sheet'!W165</f>
        <v>0</v>
      </c>
    </row>
    <row r="116" spans="1:21" ht="12.75" customHeight="1" x14ac:dyDescent="0.35">
      <c r="A116" s="111">
        <f>'Input Sheet'!C166</f>
        <v>0</v>
      </c>
      <c r="B116" s="112">
        <f>'Input Sheet'!D166</f>
        <v>0</v>
      </c>
      <c r="C116" s="114">
        <f>'Input Sheet'!E166</f>
        <v>0</v>
      </c>
      <c r="D116" s="116">
        <f>'Input Sheet'!F166</f>
        <v>0</v>
      </c>
      <c r="E116" s="118">
        <f>'Input Sheet'!G166</f>
        <v>0</v>
      </c>
      <c r="F116" s="120">
        <f>'Input Sheet'!H166</f>
        <v>0</v>
      </c>
      <c r="G116" s="112">
        <f>'Input Sheet'!I166</f>
        <v>0</v>
      </c>
      <c r="H116" s="120">
        <f>'Input Sheet'!J166</f>
        <v>0</v>
      </c>
      <c r="I116" s="122">
        <f t="shared" si="3"/>
        <v>0</v>
      </c>
      <c r="J116" s="118">
        <f>'Input Sheet'!L166</f>
        <v>0</v>
      </c>
      <c r="K116" s="120">
        <f>'Input Sheet'!M166</f>
        <v>0</v>
      </c>
      <c r="L116" s="112">
        <f>'Input Sheet'!N166</f>
        <v>0</v>
      </c>
      <c r="M116" s="120">
        <f>'Input Sheet'!O166</f>
        <v>0</v>
      </c>
      <c r="N116" s="122">
        <f t="shared" si="4"/>
        <v>0</v>
      </c>
      <c r="O116" s="118">
        <f>'Input Sheet'!Q166</f>
        <v>0</v>
      </c>
      <c r="P116" s="120">
        <f>'Input Sheet'!R166</f>
        <v>0</v>
      </c>
      <c r="Q116" s="112">
        <f>'Input Sheet'!S166</f>
        <v>0</v>
      </c>
      <c r="R116" s="120">
        <f>'Input Sheet'!T166</f>
        <v>0</v>
      </c>
      <c r="S116" s="125">
        <f t="shared" si="5"/>
        <v>0</v>
      </c>
      <c r="T116" s="117">
        <f>'Input Sheet'!V166</f>
        <v>0</v>
      </c>
      <c r="U116" s="128" t="str">
        <f>'Input Sheet'!W166</f>
        <v xml:space="preserve"> </v>
      </c>
    </row>
    <row r="117" spans="1:21" ht="12.75" customHeight="1" x14ac:dyDescent="0.35">
      <c r="A117" s="111">
        <f>'Input Sheet'!C167</f>
        <v>0</v>
      </c>
      <c r="B117" s="112">
        <f>'Input Sheet'!D167</f>
        <v>0</v>
      </c>
      <c r="C117" s="114">
        <f>'Input Sheet'!E167</f>
        <v>0</v>
      </c>
      <c r="D117" s="116">
        <f>'Input Sheet'!F167</f>
        <v>0</v>
      </c>
      <c r="E117" s="118">
        <f>'Input Sheet'!G167</f>
        <v>0</v>
      </c>
      <c r="F117" s="120">
        <f>'Input Sheet'!H167</f>
        <v>0</v>
      </c>
      <c r="G117" s="112">
        <f>'Input Sheet'!I167</f>
        <v>0</v>
      </c>
      <c r="H117" s="120">
        <f>'Input Sheet'!J167</f>
        <v>0</v>
      </c>
      <c r="I117" s="122">
        <f t="shared" si="3"/>
        <v>0</v>
      </c>
      <c r="J117" s="118">
        <f>'Input Sheet'!L167</f>
        <v>0</v>
      </c>
      <c r="K117" s="120">
        <f>'Input Sheet'!M167</f>
        <v>0</v>
      </c>
      <c r="L117" s="112">
        <f>'Input Sheet'!N167</f>
        <v>0</v>
      </c>
      <c r="M117" s="120">
        <f>'Input Sheet'!O167</f>
        <v>0</v>
      </c>
      <c r="N117" s="122">
        <f t="shared" si="4"/>
        <v>0</v>
      </c>
      <c r="O117" s="118">
        <f>'Input Sheet'!Q167</f>
        <v>0</v>
      </c>
      <c r="P117" s="120">
        <f>'Input Sheet'!R167</f>
        <v>0</v>
      </c>
      <c r="Q117" s="112">
        <f>'Input Sheet'!S167</f>
        <v>0</v>
      </c>
      <c r="R117" s="120">
        <f>'Input Sheet'!T167</f>
        <v>0</v>
      </c>
      <c r="S117" s="125">
        <f t="shared" si="5"/>
        <v>0</v>
      </c>
      <c r="T117" s="117">
        <f>'Input Sheet'!V167</f>
        <v>0</v>
      </c>
      <c r="U117" s="128" t="str">
        <f>'Input Sheet'!W167</f>
        <v xml:space="preserve"> </v>
      </c>
    </row>
    <row r="118" spans="1:21" ht="12.75" customHeight="1" x14ac:dyDescent="0.35">
      <c r="A118" s="111">
        <f>'Input Sheet'!C168</f>
        <v>0</v>
      </c>
      <c r="B118" s="112">
        <f>'Input Sheet'!D168</f>
        <v>0</v>
      </c>
      <c r="C118" s="114">
        <f>'Input Sheet'!E168</f>
        <v>0</v>
      </c>
      <c r="D118" s="116">
        <f>'Input Sheet'!F168</f>
        <v>0</v>
      </c>
      <c r="E118" s="118">
        <f>'Input Sheet'!G168</f>
        <v>0</v>
      </c>
      <c r="F118" s="120">
        <f>'Input Sheet'!H168</f>
        <v>0</v>
      </c>
      <c r="G118" s="112">
        <f>'Input Sheet'!I168</f>
        <v>0</v>
      </c>
      <c r="H118" s="120">
        <f>'Input Sheet'!J168</f>
        <v>0</v>
      </c>
      <c r="I118" s="122">
        <f t="shared" si="3"/>
        <v>0</v>
      </c>
      <c r="J118" s="118">
        <f>'Input Sheet'!L168</f>
        <v>0</v>
      </c>
      <c r="K118" s="120">
        <f>'Input Sheet'!M168</f>
        <v>0</v>
      </c>
      <c r="L118" s="112">
        <f>'Input Sheet'!N168</f>
        <v>0</v>
      </c>
      <c r="M118" s="120">
        <f>'Input Sheet'!O168</f>
        <v>0</v>
      </c>
      <c r="N118" s="122">
        <f t="shared" si="4"/>
        <v>0</v>
      </c>
      <c r="O118" s="118">
        <f>'Input Sheet'!Q168</f>
        <v>0</v>
      </c>
      <c r="P118" s="120">
        <f>'Input Sheet'!R168</f>
        <v>0</v>
      </c>
      <c r="Q118" s="112">
        <f>'Input Sheet'!S168</f>
        <v>0</v>
      </c>
      <c r="R118" s="120">
        <f>'Input Sheet'!T168</f>
        <v>0</v>
      </c>
      <c r="S118" s="125">
        <f t="shared" si="5"/>
        <v>0</v>
      </c>
      <c r="T118" s="117">
        <f>'Input Sheet'!V168</f>
        <v>0</v>
      </c>
      <c r="U118" s="128">
        <f>'Input Sheet'!W168</f>
        <v>0</v>
      </c>
    </row>
    <row r="119" spans="1:21" ht="12.75" customHeight="1" x14ac:dyDescent="0.35">
      <c r="A119" s="111">
        <f>'Input Sheet'!C169</f>
        <v>0</v>
      </c>
      <c r="B119" s="112">
        <f>'Input Sheet'!D169</f>
        <v>0</v>
      </c>
      <c r="C119" s="114">
        <f>'Input Sheet'!E169</f>
        <v>0</v>
      </c>
      <c r="D119" s="116">
        <f>'Input Sheet'!F169</f>
        <v>0</v>
      </c>
      <c r="E119" s="118">
        <f>'Input Sheet'!G169</f>
        <v>0</v>
      </c>
      <c r="F119" s="120">
        <f>'Input Sheet'!H169</f>
        <v>0</v>
      </c>
      <c r="G119" s="112">
        <f>'Input Sheet'!I169</f>
        <v>0</v>
      </c>
      <c r="H119" s="120">
        <f>'Input Sheet'!J169</f>
        <v>0</v>
      </c>
      <c r="I119" s="122">
        <f t="shared" si="3"/>
        <v>0</v>
      </c>
      <c r="J119" s="118">
        <f>'Input Sheet'!L169</f>
        <v>0</v>
      </c>
      <c r="K119" s="120">
        <f>'Input Sheet'!M169</f>
        <v>0</v>
      </c>
      <c r="L119" s="112">
        <f>'Input Sheet'!N169</f>
        <v>0</v>
      </c>
      <c r="M119" s="120">
        <f>'Input Sheet'!O169</f>
        <v>0</v>
      </c>
      <c r="N119" s="122">
        <f t="shared" si="4"/>
        <v>0</v>
      </c>
      <c r="O119" s="118">
        <f>'Input Sheet'!Q169</f>
        <v>0</v>
      </c>
      <c r="P119" s="120">
        <f>'Input Sheet'!R169</f>
        <v>0</v>
      </c>
      <c r="Q119" s="112">
        <f>'Input Sheet'!S169</f>
        <v>0</v>
      </c>
      <c r="R119" s="120">
        <f>'Input Sheet'!T169</f>
        <v>0</v>
      </c>
      <c r="S119" s="125">
        <f t="shared" si="5"/>
        <v>0</v>
      </c>
      <c r="T119" s="117">
        <f>'Input Sheet'!V169</f>
        <v>0</v>
      </c>
      <c r="U119" s="128">
        <f>'Input Sheet'!W169</f>
        <v>0</v>
      </c>
    </row>
    <row r="120" spans="1:21" ht="12.75" customHeight="1" x14ac:dyDescent="0.35">
      <c r="A120" s="111">
        <f>'Input Sheet'!C170</f>
        <v>0</v>
      </c>
      <c r="B120" s="112">
        <f>'Input Sheet'!D170</f>
        <v>0</v>
      </c>
      <c r="C120" s="114">
        <f>'Input Sheet'!E170</f>
        <v>0</v>
      </c>
      <c r="D120" s="116">
        <f>'Input Sheet'!F170</f>
        <v>0</v>
      </c>
      <c r="E120" s="118">
        <f>'Input Sheet'!G170</f>
        <v>0</v>
      </c>
      <c r="F120" s="120">
        <f>'Input Sheet'!H170</f>
        <v>0</v>
      </c>
      <c r="G120" s="112">
        <f>'Input Sheet'!I170</f>
        <v>0</v>
      </c>
      <c r="H120" s="120">
        <f>'Input Sheet'!J170</f>
        <v>0</v>
      </c>
      <c r="I120" s="122">
        <f t="shared" si="3"/>
        <v>0</v>
      </c>
      <c r="J120" s="118">
        <f>'Input Sheet'!L170</f>
        <v>0</v>
      </c>
      <c r="K120" s="120">
        <f>'Input Sheet'!M170</f>
        <v>0</v>
      </c>
      <c r="L120" s="112">
        <f>'Input Sheet'!N170</f>
        <v>0</v>
      </c>
      <c r="M120" s="120">
        <f>'Input Sheet'!O170</f>
        <v>0</v>
      </c>
      <c r="N120" s="122">
        <f t="shared" si="4"/>
        <v>0</v>
      </c>
      <c r="O120" s="118">
        <f>'Input Sheet'!Q170</f>
        <v>0</v>
      </c>
      <c r="P120" s="120">
        <f>'Input Sheet'!R170</f>
        <v>0</v>
      </c>
      <c r="Q120" s="112">
        <f>'Input Sheet'!S170</f>
        <v>0</v>
      </c>
      <c r="R120" s="120">
        <f>'Input Sheet'!T170</f>
        <v>0</v>
      </c>
      <c r="S120" s="125">
        <f t="shared" si="5"/>
        <v>0</v>
      </c>
      <c r="T120" s="117">
        <f>'Input Sheet'!V170</f>
        <v>0</v>
      </c>
      <c r="U120" s="128">
        <f>'Input Sheet'!W170</f>
        <v>0</v>
      </c>
    </row>
    <row r="121" spans="1:21" ht="12.75" customHeight="1" x14ac:dyDescent="0.35">
      <c r="A121" s="111">
        <f>'Input Sheet'!C171</f>
        <v>0</v>
      </c>
      <c r="B121" s="112">
        <f>'Input Sheet'!D171</f>
        <v>0</v>
      </c>
      <c r="C121" s="114">
        <f>'Input Sheet'!E171</f>
        <v>0</v>
      </c>
      <c r="D121" s="116">
        <f>'Input Sheet'!F171</f>
        <v>0</v>
      </c>
      <c r="E121" s="118">
        <f>'Input Sheet'!G171</f>
        <v>0</v>
      </c>
      <c r="F121" s="120">
        <f>'Input Sheet'!H171</f>
        <v>0</v>
      </c>
      <c r="G121" s="112">
        <f>'Input Sheet'!I171</f>
        <v>0</v>
      </c>
      <c r="H121" s="120">
        <f>'Input Sheet'!J171</f>
        <v>0</v>
      </c>
      <c r="I121" s="122">
        <f t="shared" si="3"/>
        <v>0</v>
      </c>
      <c r="J121" s="118">
        <f>'Input Sheet'!L171</f>
        <v>0</v>
      </c>
      <c r="K121" s="120">
        <f>'Input Sheet'!M171</f>
        <v>0</v>
      </c>
      <c r="L121" s="112">
        <f>'Input Sheet'!N171</f>
        <v>0</v>
      </c>
      <c r="M121" s="120">
        <f>'Input Sheet'!O171</f>
        <v>0</v>
      </c>
      <c r="N121" s="122">
        <f t="shared" si="4"/>
        <v>0</v>
      </c>
      <c r="O121" s="118">
        <f>'Input Sheet'!Q171</f>
        <v>0</v>
      </c>
      <c r="P121" s="120">
        <f>'Input Sheet'!R171</f>
        <v>0</v>
      </c>
      <c r="Q121" s="112">
        <f>'Input Sheet'!S171</f>
        <v>0</v>
      </c>
      <c r="R121" s="120">
        <f>'Input Sheet'!T171</f>
        <v>0</v>
      </c>
      <c r="S121" s="125">
        <f t="shared" si="5"/>
        <v>0</v>
      </c>
      <c r="T121" s="117">
        <f>'Input Sheet'!V171</f>
        <v>0</v>
      </c>
      <c r="U121" s="128">
        <f>'Input Sheet'!W171</f>
        <v>0</v>
      </c>
    </row>
    <row r="122" spans="1:21" ht="12.75" customHeight="1" x14ac:dyDescent="0.35">
      <c r="A122" s="111">
        <f>'Input Sheet'!C172</f>
        <v>0</v>
      </c>
      <c r="B122" s="112">
        <f>'Input Sheet'!D172</f>
        <v>0</v>
      </c>
      <c r="C122" s="114">
        <f>'Input Sheet'!E172</f>
        <v>0</v>
      </c>
      <c r="D122" s="116">
        <f>'Input Sheet'!F172</f>
        <v>0</v>
      </c>
      <c r="E122" s="118">
        <f>'Input Sheet'!G172</f>
        <v>0</v>
      </c>
      <c r="F122" s="120">
        <f>'Input Sheet'!H172</f>
        <v>0</v>
      </c>
      <c r="G122" s="112">
        <f>'Input Sheet'!I172</f>
        <v>0</v>
      </c>
      <c r="H122" s="120">
        <f>'Input Sheet'!J172</f>
        <v>0</v>
      </c>
      <c r="I122" s="122">
        <f t="shared" si="3"/>
        <v>0</v>
      </c>
      <c r="J122" s="118">
        <f>'Input Sheet'!L172</f>
        <v>0</v>
      </c>
      <c r="K122" s="120">
        <f>'Input Sheet'!M172</f>
        <v>0</v>
      </c>
      <c r="L122" s="112">
        <f>'Input Sheet'!N172</f>
        <v>0</v>
      </c>
      <c r="M122" s="120">
        <f>'Input Sheet'!O172</f>
        <v>0</v>
      </c>
      <c r="N122" s="122">
        <f t="shared" si="4"/>
        <v>0</v>
      </c>
      <c r="O122" s="118">
        <f>'Input Sheet'!Q172</f>
        <v>0</v>
      </c>
      <c r="P122" s="120">
        <f>'Input Sheet'!R172</f>
        <v>0</v>
      </c>
      <c r="Q122" s="112">
        <f>'Input Sheet'!S172</f>
        <v>0</v>
      </c>
      <c r="R122" s="120">
        <f>'Input Sheet'!T172</f>
        <v>0</v>
      </c>
      <c r="S122" s="125">
        <f t="shared" si="5"/>
        <v>0</v>
      </c>
      <c r="T122" s="117">
        <f>'Input Sheet'!V172</f>
        <v>0</v>
      </c>
      <c r="U122" s="128">
        <f>'Input Sheet'!W172</f>
        <v>0</v>
      </c>
    </row>
    <row r="123" spans="1:21" ht="12.75" customHeight="1" x14ac:dyDescent="0.35">
      <c r="A123" s="111">
        <f>'Input Sheet'!C173</f>
        <v>0</v>
      </c>
      <c r="B123" s="112">
        <f>'Input Sheet'!D173</f>
        <v>0</v>
      </c>
      <c r="C123" s="114">
        <f>'Input Sheet'!E173</f>
        <v>0</v>
      </c>
      <c r="D123" s="116">
        <f>'Input Sheet'!F173</f>
        <v>0</v>
      </c>
      <c r="E123" s="118">
        <f>'Input Sheet'!G173</f>
        <v>0</v>
      </c>
      <c r="F123" s="120">
        <f>'Input Sheet'!H173</f>
        <v>0</v>
      </c>
      <c r="G123" s="112">
        <f>'Input Sheet'!I173</f>
        <v>0</v>
      </c>
      <c r="H123" s="120">
        <f>'Input Sheet'!J173</f>
        <v>0</v>
      </c>
      <c r="I123" s="122">
        <f t="shared" si="3"/>
        <v>0</v>
      </c>
      <c r="J123" s="118">
        <f>'Input Sheet'!L173</f>
        <v>0</v>
      </c>
      <c r="K123" s="120">
        <f>'Input Sheet'!M173</f>
        <v>0</v>
      </c>
      <c r="L123" s="112">
        <f>'Input Sheet'!N173</f>
        <v>0</v>
      </c>
      <c r="M123" s="120">
        <f>'Input Sheet'!O173</f>
        <v>0</v>
      </c>
      <c r="N123" s="122">
        <f t="shared" si="4"/>
        <v>0</v>
      </c>
      <c r="O123" s="118">
        <f>'Input Sheet'!Q173</f>
        <v>0</v>
      </c>
      <c r="P123" s="120">
        <f>'Input Sheet'!R173</f>
        <v>0</v>
      </c>
      <c r="Q123" s="112">
        <f>'Input Sheet'!S173</f>
        <v>0</v>
      </c>
      <c r="R123" s="120">
        <f>'Input Sheet'!T173</f>
        <v>0</v>
      </c>
      <c r="S123" s="125">
        <f t="shared" si="5"/>
        <v>0</v>
      </c>
      <c r="T123" s="117">
        <f>'Input Sheet'!V173</f>
        <v>0</v>
      </c>
      <c r="U123" s="128">
        <f>'Input Sheet'!W173</f>
        <v>0</v>
      </c>
    </row>
    <row r="124" spans="1:21" ht="12.75" customHeight="1" x14ac:dyDescent="0.35">
      <c r="A124" s="111">
        <f>'Input Sheet'!C174</f>
        <v>0</v>
      </c>
      <c r="B124" s="112">
        <f>'Input Sheet'!D174</f>
        <v>0</v>
      </c>
      <c r="C124" s="114">
        <f>'Input Sheet'!E174</f>
        <v>0</v>
      </c>
      <c r="D124" s="116">
        <f>'Input Sheet'!F174</f>
        <v>0</v>
      </c>
      <c r="E124" s="118">
        <f>'Input Sheet'!G174</f>
        <v>0</v>
      </c>
      <c r="F124" s="120">
        <f>'Input Sheet'!H174</f>
        <v>0</v>
      </c>
      <c r="G124" s="112">
        <f>'Input Sheet'!I174</f>
        <v>0</v>
      </c>
      <c r="H124" s="120">
        <f>'Input Sheet'!J174</f>
        <v>0</v>
      </c>
      <c r="I124" s="122">
        <f t="shared" si="3"/>
        <v>0</v>
      </c>
      <c r="J124" s="118">
        <f>'Input Sheet'!L174</f>
        <v>0</v>
      </c>
      <c r="K124" s="120">
        <f>'Input Sheet'!M174</f>
        <v>0</v>
      </c>
      <c r="L124" s="112">
        <f>'Input Sheet'!N174</f>
        <v>0</v>
      </c>
      <c r="M124" s="120">
        <f>'Input Sheet'!O174</f>
        <v>0</v>
      </c>
      <c r="N124" s="122">
        <f t="shared" si="4"/>
        <v>0</v>
      </c>
      <c r="O124" s="118">
        <f>'Input Sheet'!Q174</f>
        <v>0</v>
      </c>
      <c r="P124" s="120">
        <f>'Input Sheet'!R174</f>
        <v>0</v>
      </c>
      <c r="Q124" s="112">
        <f>'Input Sheet'!S174</f>
        <v>0</v>
      </c>
      <c r="R124" s="120">
        <f>'Input Sheet'!T174</f>
        <v>0</v>
      </c>
      <c r="S124" s="125">
        <f t="shared" si="5"/>
        <v>0</v>
      </c>
      <c r="T124" s="117">
        <f>'Input Sheet'!V174</f>
        <v>0</v>
      </c>
      <c r="U124" s="128">
        <f>'Input Sheet'!W174</f>
        <v>0</v>
      </c>
    </row>
    <row r="125" spans="1:21" ht="12.75" customHeight="1" x14ac:dyDescent="0.35">
      <c r="A125" s="111">
        <f>'Input Sheet'!C175</f>
        <v>0</v>
      </c>
      <c r="B125" s="112">
        <f>'Input Sheet'!D175</f>
        <v>0</v>
      </c>
      <c r="C125" s="114">
        <f>'Input Sheet'!E175</f>
        <v>0</v>
      </c>
      <c r="D125" s="116">
        <f>'Input Sheet'!F175</f>
        <v>0</v>
      </c>
      <c r="E125" s="118">
        <f>'Input Sheet'!G175</f>
        <v>0</v>
      </c>
      <c r="F125" s="120">
        <f>'Input Sheet'!H175</f>
        <v>0</v>
      </c>
      <c r="G125" s="112">
        <f>'Input Sheet'!I175</f>
        <v>0</v>
      </c>
      <c r="H125" s="120">
        <f>'Input Sheet'!J175</f>
        <v>0</v>
      </c>
      <c r="I125" s="122">
        <f t="shared" si="3"/>
        <v>0</v>
      </c>
      <c r="J125" s="118">
        <f>'Input Sheet'!L175</f>
        <v>0</v>
      </c>
      <c r="K125" s="120">
        <f>'Input Sheet'!M175</f>
        <v>0</v>
      </c>
      <c r="L125" s="112">
        <f>'Input Sheet'!N175</f>
        <v>0</v>
      </c>
      <c r="M125" s="120">
        <f>'Input Sheet'!O175</f>
        <v>0</v>
      </c>
      <c r="N125" s="122">
        <f t="shared" si="4"/>
        <v>0</v>
      </c>
      <c r="O125" s="118">
        <f>'Input Sheet'!Q175</f>
        <v>0</v>
      </c>
      <c r="P125" s="120">
        <f>'Input Sheet'!R175</f>
        <v>0</v>
      </c>
      <c r="Q125" s="112">
        <f>'Input Sheet'!S175</f>
        <v>0</v>
      </c>
      <c r="R125" s="120">
        <f>'Input Sheet'!T175</f>
        <v>0</v>
      </c>
      <c r="S125" s="125">
        <f t="shared" si="5"/>
        <v>0</v>
      </c>
      <c r="T125" s="117">
        <f>'Input Sheet'!V175</f>
        <v>0</v>
      </c>
      <c r="U125" s="128">
        <f>'Input Sheet'!W175</f>
        <v>0</v>
      </c>
    </row>
    <row r="126" spans="1:21" ht="12.75" customHeight="1" x14ac:dyDescent="0.35">
      <c r="A126" s="111">
        <f>'Input Sheet'!C176</f>
        <v>0</v>
      </c>
      <c r="B126" s="112">
        <f>'Input Sheet'!D176</f>
        <v>0</v>
      </c>
      <c r="C126" s="114">
        <f>'Input Sheet'!E176</f>
        <v>0</v>
      </c>
      <c r="D126" s="116">
        <f>'Input Sheet'!F176</f>
        <v>0</v>
      </c>
      <c r="E126" s="118">
        <f>'Input Sheet'!G176</f>
        <v>0</v>
      </c>
      <c r="F126" s="120">
        <f>'Input Sheet'!H176</f>
        <v>0</v>
      </c>
      <c r="G126" s="112">
        <f>'Input Sheet'!I176</f>
        <v>0</v>
      </c>
      <c r="H126" s="120">
        <f>'Input Sheet'!J176</f>
        <v>0</v>
      </c>
      <c r="I126" s="122">
        <f t="shared" si="3"/>
        <v>0</v>
      </c>
      <c r="J126" s="118">
        <f>'Input Sheet'!L176</f>
        <v>0</v>
      </c>
      <c r="K126" s="120">
        <f>'Input Sheet'!M176</f>
        <v>0</v>
      </c>
      <c r="L126" s="112">
        <f>'Input Sheet'!N176</f>
        <v>0</v>
      </c>
      <c r="M126" s="120">
        <f>'Input Sheet'!O176</f>
        <v>0</v>
      </c>
      <c r="N126" s="122">
        <f t="shared" si="4"/>
        <v>0</v>
      </c>
      <c r="O126" s="118">
        <f>'Input Sheet'!Q176</f>
        <v>0</v>
      </c>
      <c r="P126" s="120">
        <f>'Input Sheet'!R176</f>
        <v>0</v>
      </c>
      <c r="Q126" s="112">
        <f>'Input Sheet'!S176</f>
        <v>0</v>
      </c>
      <c r="R126" s="120">
        <f>'Input Sheet'!T176</f>
        <v>0</v>
      </c>
      <c r="S126" s="125">
        <f t="shared" si="5"/>
        <v>0</v>
      </c>
      <c r="T126" s="117">
        <f>'Input Sheet'!V176</f>
        <v>0</v>
      </c>
      <c r="U126" s="128">
        <f>'Input Sheet'!W176</f>
        <v>0</v>
      </c>
    </row>
    <row r="127" spans="1:21" ht="21" customHeight="1" x14ac:dyDescent="0.4">
      <c r="A127" s="163" t="s">
        <v>110</v>
      </c>
      <c r="B127" s="164"/>
      <c r="C127" s="165"/>
      <c r="D127" s="166" t="s">
        <v>15</v>
      </c>
      <c r="E127" s="202">
        <f t="shared" ref="E127:F127" si="6">SUM(E6:E55)</f>
        <v>610.32000000000005</v>
      </c>
      <c r="F127" s="203">
        <f t="shared" si="6"/>
        <v>11.399999999999997</v>
      </c>
      <c r="G127" s="204"/>
      <c r="H127" s="205"/>
      <c r="I127" s="206" t="e">
        <f t="shared" ref="I127:K127" si="7">SUM(I6:I55)</f>
        <v>#VALUE!</v>
      </c>
      <c r="J127" s="202">
        <f t="shared" si="7"/>
        <v>119.75999999999999</v>
      </c>
      <c r="K127" s="203">
        <f t="shared" si="7"/>
        <v>2.1</v>
      </c>
      <c r="L127" s="207"/>
      <c r="M127" s="208"/>
      <c r="N127" s="202" t="e">
        <f t="shared" ref="N127:P127" si="8">SUM(N6:N55)</f>
        <v>#VALUE!</v>
      </c>
      <c r="O127" s="202">
        <f t="shared" si="8"/>
        <v>3548.2900000000004</v>
      </c>
      <c r="P127" s="203">
        <f t="shared" si="8"/>
        <v>40.6</v>
      </c>
      <c r="Q127" s="209"/>
      <c r="R127" s="210"/>
      <c r="S127" s="202" t="e">
        <f t="shared" ref="S127:T127" si="9">SUM(S6:S55)</f>
        <v>#VALUE!</v>
      </c>
      <c r="T127" s="202">
        <f t="shared" si="9"/>
        <v>1005.4499999999998</v>
      </c>
      <c r="U127" s="211">
        <f>COUNTIF(U6:U126,1)</f>
        <v>40</v>
      </c>
    </row>
    <row r="128" spans="1:21" ht="12.75" customHeight="1" x14ac:dyDescent="0.4">
      <c r="A128" s="179" t="s">
        <v>98</v>
      </c>
      <c r="B128" s="180"/>
      <c r="C128" s="181"/>
      <c r="D128" s="182"/>
      <c r="E128" s="272" t="s">
        <v>99</v>
      </c>
      <c r="F128" s="273"/>
      <c r="G128" s="273"/>
      <c r="H128" s="273"/>
      <c r="I128" s="274"/>
      <c r="J128" s="272" t="s">
        <v>100</v>
      </c>
      <c r="K128" s="273"/>
      <c r="L128" s="273"/>
      <c r="M128" s="273"/>
      <c r="N128" s="274"/>
      <c r="O128" s="272" t="s">
        <v>101</v>
      </c>
      <c r="P128" s="273"/>
      <c r="Q128" s="273"/>
      <c r="R128" s="273"/>
      <c r="S128" s="274"/>
      <c r="T128" s="292" t="s">
        <v>22</v>
      </c>
      <c r="U128" s="295" t="s">
        <v>53</v>
      </c>
    </row>
    <row r="129" spans="1:21" ht="12.75" customHeight="1" x14ac:dyDescent="0.35">
      <c r="A129" s="183" t="s">
        <v>102</v>
      </c>
      <c r="B129" s="17"/>
      <c r="C129" s="17"/>
      <c r="D129" s="182"/>
      <c r="E129" s="270" t="s">
        <v>57</v>
      </c>
      <c r="F129" s="266" t="s">
        <v>58</v>
      </c>
      <c r="G129" s="266" t="s">
        <v>59</v>
      </c>
      <c r="H129" s="266" t="s">
        <v>60</v>
      </c>
      <c r="I129" s="268" t="s">
        <v>61</v>
      </c>
      <c r="J129" s="270" t="s">
        <v>57</v>
      </c>
      <c r="K129" s="266" t="s">
        <v>58</v>
      </c>
      <c r="L129" s="266" t="s">
        <v>59</v>
      </c>
      <c r="M129" s="266" t="s">
        <v>60</v>
      </c>
      <c r="N129" s="268" t="s">
        <v>61</v>
      </c>
      <c r="O129" s="270" t="s">
        <v>57</v>
      </c>
      <c r="P129" s="266" t="s">
        <v>58</v>
      </c>
      <c r="Q129" s="266" t="s">
        <v>59</v>
      </c>
      <c r="R129" s="266" t="s">
        <v>60</v>
      </c>
      <c r="S129" s="268" t="s">
        <v>61</v>
      </c>
      <c r="T129" s="293"/>
      <c r="U129" s="296"/>
    </row>
    <row r="130" spans="1:21" ht="13.5" customHeight="1" x14ac:dyDescent="0.35">
      <c r="A130" s="184"/>
      <c r="B130" s="95"/>
      <c r="C130" s="95"/>
      <c r="D130" s="185"/>
      <c r="E130" s="271"/>
      <c r="F130" s="267"/>
      <c r="G130" s="267"/>
      <c r="H130" s="267"/>
      <c r="I130" s="269"/>
      <c r="J130" s="271"/>
      <c r="K130" s="267"/>
      <c r="L130" s="267"/>
      <c r="M130" s="267"/>
      <c r="N130" s="269"/>
      <c r="O130" s="271"/>
      <c r="P130" s="267"/>
      <c r="Q130" s="267"/>
      <c r="R130" s="267"/>
      <c r="S130" s="269"/>
      <c r="T130" s="294"/>
      <c r="U130" s="299"/>
    </row>
    <row r="131" spans="1:21" ht="12.75" customHeight="1" x14ac:dyDescent="0.35"/>
  </sheetData>
  <mergeCells count="44">
    <mergeCell ref="T128:T130"/>
    <mergeCell ref="U128:U130"/>
    <mergeCell ref="H4:H5"/>
    <mergeCell ref="O4:O5"/>
    <mergeCell ref="L4:L5"/>
    <mergeCell ref="M4:M5"/>
    <mergeCell ref="N4:N5"/>
    <mergeCell ref="K4:K5"/>
    <mergeCell ref="J4:J5"/>
    <mergeCell ref="I4:I5"/>
    <mergeCell ref="K129:K130"/>
    <mergeCell ref="J129:J130"/>
    <mergeCell ref="T3:T5"/>
    <mergeCell ref="S4:S5"/>
    <mergeCell ref="Q129:Q130"/>
    <mergeCell ref="R129:R130"/>
    <mergeCell ref="G4:G5"/>
    <mergeCell ref="R4:R5"/>
    <mergeCell ref="A1:U1"/>
    <mergeCell ref="A3:D3"/>
    <mergeCell ref="E2:I3"/>
    <mergeCell ref="A2:D2"/>
    <mergeCell ref="F4:F5"/>
    <mergeCell ref="E4:E5"/>
    <mergeCell ref="A4:A5"/>
    <mergeCell ref="J2:N3"/>
    <mergeCell ref="O2:S3"/>
    <mergeCell ref="P4:P5"/>
    <mergeCell ref="U3:U5"/>
    <mergeCell ref="Q4:Q5"/>
    <mergeCell ref="J128:N128"/>
    <mergeCell ref="E128:I128"/>
    <mergeCell ref="N129:N130"/>
    <mergeCell ref="O129:O130"/>
    <mergeCell ref="O128:S128"/>
    <mergeCell ref="L129:L130"/>
    <mergeCell ref="M129:M130"/>
    <mergeCell ref="G129:G130"/>
    <mergeCell ref="I129:I130"/>
    <mergeCell ref="H129:H130"/>
    <mergeCell ref="E129:E130"/>
    <mergeCell ref="F129:F130"/>
    <mergeCell ref="S129:S130"/>
    <mergeCell ref="P129:P1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80"/>
  <sheetViews>
    <sheetView workbookViewId="0"/>
  </sheetViews>
  <sheetFormatPr defaultColWidth="14.3984375" defaultRowHeight="15" customHeight="1" x14ac:dyDescent="0.35"/>
  <cols>
    <col min="1" max="1" width="2" customWidth="1"/>
    <col min="2" max="2" width="3.73046875" customWidth="1"/>
    <col min="3" max="3" width="8.3984375" customWidth="1"/>
    <col min="4" max="4" width="10.3984375" customWidth="1"/>
    <col min="5" max="5" width="8.73046875" customWidth="1"/>
    <col min="6" max="6" width="11.3984375" customWidth="1"/>
    <col min="7" max="7" width="12.73046875" customWidth="1"/>
    <col min="8" max="8" width="8.73046875" customWidth="1"/>
    <col min="9" max="9" width="10.86328125" customWidth="1"/>
    <col min="10" max="10" width="9.265625" customWidth="1"/>
    <col min="11" max="11" width="9" customWidth="1"/>
    <col min="12" max="13" width="8.73046875" customWidth="1"/>
    <col min="14" max="14" width="10.3984375" customWidth="1"/>
    <col min="15" max="18" width="8.73046875" customWidth="1"/>
    <col min="19" max="19" width="10.3984375" customWidth="1"/>
    <col min="20" max="22" width="8.73046875" customWidth="1"/>
    <col min="23" max="23" width="10.3984375" customWidth="1"/>
    <col min="24" max="24" width="2.265625" customWidth="1"/>
    <col min="25" max="26" width="8.73046875" customWidth="1"/>
  </cols>
  <sheetData>
    <row r="1" spans="1:25" ht="12.75" customHeight="1" x14ac:dyDescent="0.35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5" ht="12.75" customHeight="1" x14ac:dyDescent="0.5">
      <c r="A2" s="133"/>
      <c r="B2" s="133"/>
      <c r="C2" s="301" t="s">
        <v>65</v>
      </c>
      <c r="D2" s="241"/>
      <c r="E2" s="241"/>
      <c r="F2" s="241"/>
      <c r="G2" s="242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3"/>
    </row>
    <row r="3" spans="1:25" ht="12.75" customHeight="1" x14ac:dyDescent="0.5">
      <c r="A3" s="133"/>
      <c r="B3" s="133"/>
      <c r="C3" s="135"/>
      <c r="D3" s="134"/>
      <c r="E3" s="134"/>
      <c r="F3" s="136"/>
      <c r="G3" s="272" t="s">
        <v>46</v>
      </c>
      <c r="H3" s="273"/>
      <c r="I3" s="273"/>
      <c r="J3" s="273"/>
      <c r="K3" s="274"/>
      <c r="L3" s="272" t="s">
        <v>47</v>
      </c>
      <c r="M3" s="273"/>
      <c r="N3" s="273"/>
      <c r="O3" s="273"/>
      <c r="P3" s="274"/>
      <c r="Q3" s="272" t="s">
        <v>48</v>
      </c>
      <c r="R3" s="273"/>
      <c r="S3" s="273"/>
      <c r="T3" s="273"/>
      <c r="U3" s="274"/>
      <c r="V3" s="292" t="s">
        <v>22</v>
      </c>
      <c r="W3" s="295" t="s">
        <v>53</v>
      </c>
      <c r="X3" s="133"/>
    </row>
    <row r="4" spans="1:25" ht="12.75" customHeight="1" x14ac:dyDescent="0.35">
      <c r="A4" s="133"/>
      <c r="B4" s="133"/>
      <c r="C4" s="298" t="s">
        <v>56</v>
      </c>
      <c r="D4" s="300" t="s">
        <v>62</v>
      </c>
      <c r="E4" s="300" t="s">
        <v>63</v>
      </c>
      <c r="F4" s="302" t="s">
        <v>64</v>
      </c>
      <c r="G4" s="270" t="s">
        <v>57</v>
      </c>
      <c r="H4" s="266" t="s">
        <v>58</v>
      </c>
      <c r="I4" s="266" t="s">
        <v>66</v>
      </c>
      <c r="J4" s="266" t="s">
        <v>60</v>
      </c>
      <c r="K4" s="268" t="s">
        <v>61</v>
      </c>
      <c r="L4" s="270" t="s">
        <v>57</v>
      </c>
      <c r="M4" s="266" t="s">
        <v>58</v>
      </c>
      <c r="N4" s="266" t="s">
        <v>66</v>
      </c>
      <c r="O4" s="266" t="s">
        <v>60</v>
      </c>
      <c r="P4" s="268" t="s">
        <v>61</v>
      </c>
      <c r="Q4" s="270" t="s">
        <v>57</v>
      </c>
      <c r="R4" s="266" t="s">
        <v>58</v>
      </c>
      <c r="S4" s="266" t="s">
        <v>66</v>
      </c>
      <c r="T4" s="266" t="s">
        <v>60</v>
      </c>
      <c r="U4" s="268" t="s">
        <v>61</v>
      </c>
      <c r="V4" s="293"/>
      <c r="W4" s="296"/>
      <c r="X4" s="133"/>
    </row>
    <row r="5" spans="1:25" ht="12.75" customHeight="1" x14ac:dyDescent="0.35">
      <c r="A5" s="133"/>
      <c r="B5" s="133"/>
      <c r="C5" s="271"/>
      <c r="D5" s="267"/>
      <c r="E5" s="267"/>
      <c r="F5" s="269"/>
      <c r="G5" s="271"/>
      <c r="H5" s="267"/>
      <c r="I5" s="267"/>
      <c r="J5" s="267"/>
      <c r="K5" s="269"/>
      <c r="L5" s="271"/>
      <c r="M5" s="267"/>
      <c r="N5" s="267"/>
      <c r="O5" s="267"/>
      <c r="P5" s="269"/>
      <c r="Q5" s="271"/>
      <c r="R5" s="267"/>
      <c r="S5" s="267"/>
      <c r="T5" s="267"/>
      <c r="U5" s="269"/>
      <c r="V5" s="294"/>
      <c r="W5" s="299"/>
      <c r="X5" s="133"/>
      <c r="Y5" s="17"/>
    </row>
    <row r="6" spans="1:25" ht="12.75" customHeight="1" x14ac:dyDescent="0.4">
      <c r="A6" s="133"/>
      <c r="B6" s="137">
        <v>1</v>
      </c>
      <c r="C6" s="138">
        <v>147306</v>
      </c>
      <c r="D6" s="124">
        <v>2012</v>
      </c>
      <c r="E6" s="139">
        <v>1500</v>
      </c>
      <c r="F6" s="140">
        <v>83458</v>
      </c>
      <c r="G6" s="141">
        <v>10.5</v>
      </c>
      <c r="H6" s="132">
        <v>0.3</v>
      </c>
      <c r="I6" s="124">
        <v>243</v>
      </c>
      <c r="J6" s="119">
        <f>IF(ISERROR(VLOOKUP('Input Sheet'!$I6,TechNumber,2,FALSE)),"",VLOOKUP('Input Sheet'!$I6,TechNumber,2,FALSE))</f>
        <v>12</v>
      </c>
      <c r="K6" s="122">
        <f t="shared" ref="K6:K160" si="0">IF(ISERROR(H6*J6),"",H6*J6)</f>
        <v>3.5999999999999996</v>
      </c>
      <c r="L6" s="142"/>
      <c r="M6" s="126"/>
      <c r="N6" s="143"/>
      <c r="O6" s="119" t="str">
        <f>IF(ISERROR(VLOOKUP('Input Sheet'!$N6,TechNumber,2,FALSE)),"",VLOOKUP('Input Sheet'!$N6,TechNumber,2,FALSE))</f>
        <v/>
      </c>
      <c r="P6" s="122" t="str">
        <f t="shared" ref="P6:P108" si="1">IF(ISERROR(M6*O6)," ",M6*O6)</f>
        <v xml:space="preserve"> </v>
      </c>
      <c r="Q6" s="142"/>
      <c r="R6" s="126"/>
      <c r="S6" s="124"/>
      <c r="T6" s="119"/>
      <c r="U6" s="125">
        <f t="shared" ref="U6:U159" si="2">IF(ISERROR(R6*T6),"",R6*T6)</f>
        <v>0</v>
      </c>
      <c r="V6" s="118">
        <f t="shared" ref="V6:V159" si="3">SUM(U6,P6,K6)</f>
        <v>3.5999999999999996</v>
      </c>
      <c r="W6" s="144">
        <v>1</v>
      </c>
      <c r="X6" s="133"/>
      <c r="Y6" s="17"/>
    </row>
    <row r="7" spans="1:25" ht="12.75" customHeight="1" x14ac:dyDescent="0.4">
      <c r="A7" s="133"/>
      <c r="B7" s="137">
        <v>2</v>
      </c>
      <c r="C7" s="145">
        <v>147308</v>
      </c>
      <c r="D7" s="131">
        <v>2011</v>
      </c>
      <c r="E7" s="146" t="s">
        <v>67</v>
      </c>
      <c r="F7" s="147">
        <v>74888</v>
      </c>
      <c r="G7" s="141"/>
      <c r="H7" s="132"/>
      <c r="I7" s="131"/>
      <c r="J7" s="119" t="str">
        <f>IF(ISERROR(VLOOKUP('Input Sheet'!$I7,TechNumber,2,FALSE)),"",VLOOKUP('Input Sheet'!$I7,TechNumber,2,FALSE))</f>
        <v/>
      </c>
      <c r="K7" s="122" t="str">
        <f t="shared" si="0"/>
        <v/>
      </c>
      <c r="L7" s="141"/>
      <c r="M7" s="132"/>
      <c r="N7" s="131"/>
      <c r="O7" s="119" t="str">
        <f>IF(ISERROR(VLOOKUP('Input Sheet'!$N7,TechNumber,2,FALSE)),"",VLOOKUP('Input Sheet'!$N7,TechNumber,2,FALSE))</f>
        <v/>
      </c>
      <c r="P7" s="122" t="str">
        <f t="shared" si="1"/>
        <v xml:space="preserve"> </v>
      </c>
      <c r="Q7" s="141">
        <v>104.95</v>
      </c>
      <c r="R7" s="132">
        <v>1</v>
      </c>
      <c r="S7" s="131">
        <v>243</v>
      </c>
      <c r="T7" s="119">
        <f>IF(ISERROR(VLOOKUP('Input Sheet'!$S7,TechNumber,2,FALSE)),"",VLOOKUP('Input Sheet'!$S7,TechNumber,2,FALSE))</f>
        <v>12</v>
      </c>
      <c r="U7" s="125">
        <f t="shared" si="2"/>
        <v>12</v>
      </c>
      <c r="V7" s="118">
        <f t="shared" si="3"/>
        <v>12</v>
      </c>
      <c r="W7" s="144">
        <v>1</v>
      </c>
      <c r="X7" s="133"/>
      <c r="Y7" s="17"/>
    </row>
    <row r="8" spans="1:25" ht="12.75" customHeight="1" x14ac:dyDescent="0.4">
      <c r="A8" s="133"/>
      <c r="B8" s="137">
        <v>3</v>
      </c>
      <c r="C8" s="145">
        <v>147315</v>
      </c>
      <c r="D8" s="131">
        <v>2009</v>
      </c>
      <c r="E8" s="146">
        <v>1500</v>
      </c>
      <c r="F8" s="147">
        <v>89232</v>
      </c>
      <c r="G8" s="141">
        <v>10.5</v>
      </c>
      <c r="H8" s="132">
        <v>0.3</v>
      </c>
      <c r="I8" s="131">
        <v>399</v>
      </c>
      <c r="J8" s="119">
        <f>IF(ISERROR(VLOOKUP('Input Sheet'!$I8,TechNumber,2,FALSE)),"",VLOOKUP('Input Sheet'!$I8,TechNumber,2,FALSE))</f>
        <v>10</v>
      </c>
      <c r="K8" s="122">
        <f t="shared" si="0"/>
        <v>3</v>
      </c>
      <c r="L8" s="141"/>
      <c r="M8" s="132"/>
      <c r="N8" s="131"/>
      <c r="O8" s="119" t="str">
        <f>IF(ISERROR(VLOOKUP('Input Sheet'!$N8,TechNumber,2,FALSE)),"",VLOOKUP('Input Sheet'!$N8,TechNumber,2,FALSE))</f>
        <v/>
      </c>
      <c r="P8" s="122" t="str">
        <f t="shared" si="1"/>
        <v xml:space="preserve"> </v>
      </c>
      <c r="Q8" s="141"/>
      <c r="R8" s="132"/>
      <c r="S8" s="131"/>
      <c r="T8" s="119" t="str">
        <f>IF(ISERROR(VLOOKUP('Input Sheet'!$S8,TechNumber,2,FALSE)),"",VLOOKUP('Input Sheet'!$S8,TechNumber,2,FALSE))</f>
        <v/>
      </c>
      <c r="U8" s="125" t="str">
        <f t="shared" si="2"/>
        <v/>
      </c>
      <c r="V8" s="118">
        <f t="shared" si="3"/>
        <v>3</v>
      </c>
      <c r="W8" s="144">
        <v>1</v>
      </c>
      <c r="X8" s="133"/>
      <c r="Y8" s="17"/>
    </row>
    <row r="9" spans="1:25" ht="12.75" customHeight="1" x14ac:dyDescent="0.4">
      <c r="A9" s="133"/>
      <c r="B9" s="137">
        <v>4</v>
      </c>
      <c r="C9" s="145">
        <v>147316</v>
      </c>
      <c r="D9" s="131">
        <v>2011</v>
      </c>
      <c r="E9" s="146">
        <v>1500</v>
      </c>
      <c r="F9" s="147">
        <v>106750</v>
      </c>
      <c r="G9" s="141">
        <v>10.5</v>
      </c>
      <c r="H9" s="132">
        <v>0.3</v>
      </c>
      <c r="I9" s="131">
        <v>445</v>
      </c>
      <c r="J9" s="119">
        <f>IF(ISERROR(VLOOKUP('Input Sheet'!$I9,TechNumber,2,FALSE)),"",VLOOKUP('Input Sheet'!$I9,TechNumber,2,FALSE))</f>
        <v>10</v>
      </c>
      <c r="K9" s="122">
        <f t="shared" si="0"/>
        <v>3</v>
      </c>
      <c r="L9" s="141"/>
      <c r="M9" s="132"/>
      <c r="N9" s="131"/>
      <c r="O9" s="119" t="str">
        <f>IF(ISERROR(VLOOKUP('Input Sheet'!$N9,TechNumber,2,FALSE)),"",VLOOKUP('Input Sheet'!$N9,TechNumber,2,FALSE))</f>
        <v/>
      </c>
      <c r="P9" s="122" t="str">
        <f t="shared" si="1"/>
        <v xml:space="preserve"> </v>
      </c>
      <c r="Q9" s="141"/>
      <c r="R9" s="132"/>
      <c r="S9" s="131"/>
      <c r="T9" s="119" t="str">
        <f>IF(ISERROR(VLOOKUP('Input Sheet'!$S9,TechNumber,2,FALSE)),"",VLOOKUP('Input Sheet'!$S9,TechNumber,2,FALSE))</f>
        <v/>
      </c>
      <c r="U9" s="125" t="str">
        <f t="shared" si="2"/>
        <v/>
      </c>
      <c r="V9" s="118">
        <f t="shared" si="3"/>
        <v>3</v>
      </c>
      <c r="W9" s="144"/>
      <c r="X9" s="133"/>
      <c r="Y9" s="17"/>
    </row>
    <row r="10" spans="1:25" ht="12.75" customHeight="1" x14ac:dyDescent="0.4">
      <c r="A10" s="133"/>
      <c r="B10" s="137"/>
      <c r="C10" s="145"/>
      <c r="D10" s="131"/>
      <c r="E10" s="146"/>
      <c r="F10" s="147"/>
      <c r="G10" s="141">
        <v>15.95</v>
      </c>
      <c r="H10" s="132">
        <v>0.5</v>
      </c>
      <c r="I10" s="131">
        <v>445</v>
      </c>
      <c r="J10" s="119">
        <f>IF(ISERROR(VLOOKUP('Input Sheet'!$I10,TechNumber,2,FALSE)),"",VLOOKUP('Input Sheet'!$I10,TechNumber,2,FALSE))</f>
        <v>10</v>
      </c>
      <c r="K10" s="122">
        <f t="shared" si="0"/>
        <v>5</v>
      </c>
      <c r="L10" s="141"/>
      <c r="M10" s="132"/>
      <c r="N10" s="131"/>
      <c r="O10" s="119" t="str">
        <f>IF(ISERROR(VLOOKUP('Input Sheet'!$N10,TechNumber,2,FALSE)),"",VLOOKUP('Input Sheet'!$N10,TechNumber,2,FALSE))</f>
        <v/>
      </c>
      <c r="P10" s="122" t="str">
        <f t="shared" si="1"/>
        <v xml:space="preserve"> </v>
      </c>
      <c r="Q10" s="141"/>
      <c r="R10" s="132"/>
      <c r="S10" s="131"/>
      <c r="T10" s="119" t="str">
        <f>IF(ISERROR(VLOOKUP('Input Sheet'!$S10,TechNumber,2,FALSE)),"",VLOOKUP('Input Sheet'!$S10,TechNumber,2,FALSE))</f>
        <v/>
      </c>
      <c r="U10" s="125" t="str">
        <f t="shared" si="2"/>
        <v/>
      </c>
      <c r="V10" s="118">
        <f t="shared" si="3"/>
        <v>5</v>
      </c>
      <c r="W10" s="144"/>
      <c r="X10" s="133"/>
      <c r="Y10" s="17"/>
    </row>
    <row r="11" spans="1:25" ht="12.75" customHeight="1" x14ac:dyDescent="0.4">
      <c r="A11" s="133"/>
      <c r="B11" s="137"/>
      <c r="C11" s="145"/>
      <c r="D11" s="131"/>
      <c r="E11" s="146"/>
      <c r="F11" s="147"/>
      <c r="G11" s="141"/>
      <c r="H11" s="132"/>
      <c r="I11" s="131"/>
      <c r="J11" s="119" t="str">
        <f>IF(ISERROR(VLOOKUP('Input Sheet'!$I11,TechNumber,2,FALSE)),"",VLOOKUP('Input Sheet'!$I11,TechNumber,2,FALSE))</f>
        <v/>
      </c>
      <c r="K11" s="122" t="str">
        <f t="shared" si="0"/>
        <v/>
      </c>
      <c r="L11" s="141"/>
      <c r="M11" s="132"/>
      <c r="N11" s="131"/>
      <c r="O11" s="119" t="str">
        <f>IF(ISERROR(VLOOKUP('Input Sheet'!$N11,TechNumber,2,FALSE)),"",VLOOKUP('Input Sheet'!$N11,TechNumber,2,FALSE))</f>
        <v/>
      </c>
      <c r="P11" s="122" t="str">
        <f t="shared" si="1"/>
        <v xml:space="preserve"> </v>
      </c>
      <c r="Q11" s="141">
        <v>34.950000000000003</v>
      </c>
      <c r="R11" s="132">
        <v>0.6</v>
      </c>
      <c r="S11" s="131">
        <v>445</v>
      </c>
      <c r="T11" s="119">
        <f>IF(ISERROR(VLOOKUP('Input Sheet'!$S11,TechNumber,2,FALSE)),"",VLOOKUP('Input Sheet'!$S11,TechNumber,2,FALSE))</f>
        <v>10</v>
      </c>
      <c r="U11" s="125">
        <f t="shared" si="2"/>
        <v>6</v>
      </c>
      <c r="V11" s="118">
        <f t="shared" si="3"/>
        <v>6</v>
      </c>
      <c r="W11" s="144"/>
      <c r="X11" s="133"/>
      <c r="Y11" s="17"/>
    </row>
    <row r="12" spans="1:25" ht="12.75" customHeight="1" x14ac:dyDescent="0.4">
      <c r="A12" s="133"/>
      <c r="B12" s="148">
        <v>5</v>
      </c>
      <c r="C12" s="145">
        <v>147319</v>
      </c>
      <c r="D12" s="131">
        <v>2014</v>
      </c>
      <c r="E12" s="146" t="s">
        <v>68</v>
      </c>
      <c r="F12" s="147">
        <v>46407</v>
      </c>
      <c r="G12" s="141">
        <v>10.5</v>
      </c>
      <c r="H12" s="132">
        <v>0.3</v>
      </c>
      <c r="I12" s="131">
        <v>243</v>
      </c>
      <c r="J12" s="119">
        <f>IF(ISERROR(VLOOKUP('Input Sheet'!$I12,TechNumber,2,FALSE)),"",VLOOKUP('Input Sheet'!$I12,TechNumber,2,FALSE))</f>
        <v>12</v>
      </c>
      <c r="K12" s="122">
        <f t="shared" si="0"/>
        <v>3.5999999999999996</v>
      </c>
      <c r="L12" s="141"/>
      <c r="M12" s="132"/>
      <c r="N12" s="131"/>
      <c r="O12" s="119" t="str">
        <f>IF(ISERROR(VLOOKUP('Input Sheet'!$N12,TechNumber,2,FALSE)),"",VLOOKUP('Input Sheet'!$N12,TechNumber,2,FALSE))</f>
        <v/>
      </c>
      <c r="P12" s="122" t="str">
        <f t="shared" si="1"/>
        <v xml:space="preserve"> </v>
      </c>
      <c r="Q12" s="141"/>
      <c r="R12" s="132"/>
      <c r="S12" s="131"/>
      <c r="T12" s="119" t="str">
        <f>IF(ISERROR(VLOOKUP('Input Sheet'!$S12,TechNumber,2,FALSE)),"",VLOOKUP('Input Sheet'!$S12,TechNumber,2,FALSE))</f>
        <v/>
      </c>
      <c r="U12" s="125" t="str">
        <f t="shared" si="2"/>
        <v/>
      </c>
      <c r="V12" s="118">
        <f t="shared" si="3"/>
        <v>3.5999999999999996</v>
      </c>
      <c r="W12" s="144">
        <v>1</v>
      </c>
      <c r="X12" s="133"/>
    </row>
    <row r="13" spans="1:25" ht="12.75" customHeight="1" x14ac:dyDescent="0.4">
      <c r="A13" s="133"/>
      <c r="B13" s="148">
        <v>6</v>
      </c>
      <c r="C13" s="145">
        <v>147322</v>
      </c>
      <c r="D13" s="131">
        <v>2012</v>
      </c>
      <c r="E13" s="146" t="s">
        <v>69</v>
      </c>
      <c r="F13" s="147">
        <v>73147</v>
      </c>
      <c r="G13" s="141">
        <v>10.5</v>
      </c>
      <c r="H13" s="132">
        <v>0.3</v>
      </c>
      <c r="I13" s="131">
        <v>399</v>
      </c>
      <c r="J13" s="119">
        <f>IF(ISERROR(VLOOKUP('Input Sheet'!$I13,TechNumber,2,FALSE)),"",VLOOKUP('Input Sheet'!$I13,TechNumber,2,FALSE))</f>
        <v>10</v>
      </c>
      <c r="K13" s="122">
        <f t="shared" si="0"/>
        <v>3</v>
      </c>
      <c r="L13" s="141"/>
      <c r="M13" s="132"/>
      <c r="N13" s="131"/>
      <c r="O13" s="119" t="str">
        <f>IF(ISERROR(VLOOKUP('Input Sheet'!$N13,TechNumber,2,FALSE)),"",VLOOKUP('Input Sheet'!$N13,TechNumber,2,FALSE))</f>
        <v/>
      </c>
      <c r="P13" s="122" t="str">
        <f t="shared" si="1"/>
        <v xml:space="preserve"> </v>
      </c>
      <c r="Q13" s="141"/>
      <c r="R13" s="132"/>
      <c r="S13" s="131"/>
      <c r="T13" s="119" t="str">
        <f>IF(ISERROR(VLOOKUP('Input Sheet'!$S13,TechNumber,2,FALSE)),"",VLOOKUP('Input Sheet'!$S13,TechNumber,2,FALSE))</f>
        <v/>
      </c>
      <c r="U13" s="125" t="str">
        <f t="shared" si="2"/>
        <v/>
      </c>
      <c r="V13" s="118">
        <f t="shared" si="3"/>
        <v>3</v>
      </c>
      <c r="W13" s="144">
        <v>1</v>
      </c>
      <c r="X13" s="133"/>
    </row>
    <row r="14" spans="1:25" ht="12.75" customHeight="1" x14ac:dyDescent="0.4">
      <c r="A14" s="133"/>
      <c r="B14" s="148">
        <v>7</v>
      </c>
      <c r="C14" s="145">
        <v>147324</v>
      </c>
      <c r="D14" s="131">
        <v>2008</v>
      </c>
      <c r="E14" s="146" t="s">
        <v>70</v>
      </c>
      <c r="F14" s="147">
        <v>121096</v>
      </c>
      <c r="G14" s="141">
        <v>10.5</v>
      </c>
      <c r="H14" s="132">
        <v>0.3</v>
      </c>
      <c r="I14" s="131">
        <v>399</v>
      </c>
      <c r="J14" s="119">
        <f>IF(ISERROR(VLOOKUP('Input Sheet'!$I14,TechNumber,2,FALSE)),"",VLOOKUP('Input Sheet'!$I14,TechNumber,2,FALSE))</f>
        <v>10</v>
      </c>
      <c r="K14" s="122">
        <f t="shared" si="0"/>
        <v>3</v>
      </c>
      <c r="L14" s="141"/>
      <c r="M14" s="132"/>
      <c r="N14" s="131"/>
      <c r="O14" s="119" t="str">
        <f>IF(ISERROR(VLOOKUP('Input Sheet'!$N14,TechNumber,2,FALSE)),"",VLOOKUP('Input Sheet'!$N14,TechNumber,2,FALSE))</f>
        <v/>
      </c>
      <c r="P14" s="122" t="str">
        <f t="shared" si="1"/>
        <v xml:space="preserve"> </v>
      </c>
      <c r="Q14" s="141"/>
      <c r="R14" s="132"/>
      <c r="S14" s="131"/>
      <c r="T14" s="119" t="str">
        <f>IF(ISERROR(VLOOKUP('Input Sheet'!$S14,TechNumber,2,FALSE)),"",VLOOKUP('Input Sheet'!$S14,TechNumber,2,FALSE))</f>
        <v/>
      </c>
      <c r="U14" s="125" t="str">
        <f t="shared" si="2"/>
        <v/>
      </c>
      <c r="V14" s="118">
        <f t="shared" si="3"/>
        <v>3</v>
      </c>
      <c r="W14" s="144">
        <v>1</v>
      </c>
      <c r="X14" s="133"/>
    </row>
    <row r="15" spans="1:25" ht="12.75" customHeight="1" x14ac:dyDescent="0.4">
      <c r="A15" s="133"/>
      <c r="B15" s="148">
        <v>8</v>
      </c>
      <c r="C15" s="145">
        <v>147326</v>
      </c>
      <c r="D15" s="131">
        <v>2008</v>
      </c>
      <c r="E15" s="146" t="s">
        <v>70</v>
      </c>
      <c r="F15" s="147">
        <v>240190</v>
      </c>
      <c r="G15" s="141"/>
      <c r="H15" s="132"/>
      <c r="I15" s="131"/>
      <c r="J15" s="119" t="str">
        <f>IF(ISERROR(VLOOKUP('Input Sheet'!$I15,TechNumber,2,FALSE)),"",VLOOKUP('Input Sheet'!$I15,TechNumber,2,FALSE))</f>
        <v/>
      </c>
      <c r="K15" s="122" t="str">
        <f t="shared" si="0"/>
        <v/>
      </c>
      <c r="L15" s="141"/>
      <c r="M15" s="132"/>
      <c r="N15" s="131"/>
      <c r="O15" s="119" t="str">
        <f>IF(ISERROR(VLOOKUP('Input Sheet'!$N15,TechNumber,2,FALSE)),"",VLOOKUP('Input Sheet'!$N15,TechNumber,2,FALSE))</f>
        <v/>
      </c>
      <c r="P15" s="122" t="str">
        <f t="shared" si="1"/>
        <v xml:space="preserve"> </v>
      </c>
      <c r="Q15" s="141" t="s">
        <v>71</v>
      </c>
      <c r="R15" s="132">
        <v>0.5</v>
      </c>
      <c r="S15" s="131">
        <v>367</v>
      </c>
      <c r="T15" s="119">
        <f>IF(ISERROR(VLOOKUP('Input Sheet'!$S15,TechNumber,2,FALSE)),"",VLOOKUP('Input Sheet'!$S15,TechNumber,2,FALSE))</f>
        <v>22.5</v>
      </c>
      <c r="U15" s="125">
        <f t="shared" si="2"/>
        <v>11.25</v>
      </c>
      <c r="V15" s="118">
        <f t="shared" si="3"/>
        <v>11.25</v>
      </c>
      <c r="W15" s="144">
        <v>1</v>
      </c>
      <c r="X15" s="133"/>
    </row>
    <row r="16" spans="1:25" ht="12.75" customHeight="1" x14ac:dyDescent="0.4">
      <c r="A16" s="133"/>
      <c r="B16" s="148">
        <v>9</v>
      </c>
      <c r="C16" s="145">
        <v>147327</v>
      </c>
      <c r="D16" s="131">
        <v>2009</v>
      </c>
      <c r="E16" s="146" t="s">
        <v>72</v>
      </c>
      <c r="F16" s="147">
        <v>161304</v>
      </c>
      <c r="G16" s="141">
        <v>10.5</v>
      </c>
      <c r="H16" s="132">
        <v>0.3</v>
      </c>
      <c r="I16" s="131">
        <v>399</v>
      </c>
      <c r="J16" s="119">
        <f>IF(ISERROR(VLOOKUP('Input Sheet'!$I16,TechNumber,2,FALSE)),"",VLOOKUP('Input Sheet'!$I16,TechNumber,2,FALSE))</f>
        <v>10</v>
      </c>
      <c r="K16" s="122">
        <f t="shared" si="0"/>
        <v>3</v>
      </c>
      <c r="L16" s="141"/>
      <c r="M16" s="132"/>
      <c r="N16" s="131"/>
      <c r="O16" s="119" t="str">
        <f>IF(ISERROR(VLOOKUP('Input Sheet'!$N16,TechNumber,2,FALSE)),"",VLOOKUP('Input Sheet'!$N16,TechNumber,2,FALSE))</f>
        <v/>
      </c>
      <c r="P16" s="122" t="str">
        <f t="shared" si="1"/>
        <v xml:space="preserve"> </v>
      </c>
      <c r="Q16" s="141"/>
      <c r="R16" s="132"/>
      <c r="S16" s="131"/>
      <c r="T16" s="119" t="str">
        <f>IF(ISERROR(VLOOKUP('Input Sheet'!$S16,TechNumber,2,FALSE)),"",VLOOKUP('Input Sheet'!$S16,TechNumber,2,FALSE))</f>
        <v/>
      </c>
      <c r="U16" s="125" t="str">
        <f t="shared" si="2"/>
        <v/>
      </c>
      <c r="V16" s="118">
        <f t="shared" si="3"/>
        <v>3</v>
      </c>
      <c r="W16" s="144"/>
      <c r="X16" s="133"/>
    </row>
    <row r="17" spans="1:24" ht="12.75" customHeight="1" x14ac:dyDescent="0.4">
      <c r="A17" s="133"/>
      <c r="B17" s="148"/>
      <c r="C17" s="145"/>
      <c r="D17" s="131"/>
      <c r="E17" s="146"/>
      <c r="F17" s="147"/>
      <c r="G17" s="141"/>
      <c r="H17" s="132"/>
      <c r="I17" s="131"/>
      <c r="J17" s="119" t="str">
        <f>IF(ISERROR(VLOOKUP('Input Sheet'!$I17,TechNumber,2,FALSE)),"",VLOOKUP('Input Sheet'!$I17,TechNumber,2,FALSE))</f>
        <v/>
      </c>
      <c r="K17" s="122" t="str">
        <f t="shared" si="0"/>
        <v/>
      </c>
      <c r="L17" s="141">
        <v>34.950000000000003</v>
      </c>
      <c r="M17" s="132">
        <v>1</v>
      </c>
      <c r="N17" s="131">
        <v>21</v>
      </c>
      <c r="O17" s="119">
        <f>IF(ISERROR(VLOOKUP('Input Sheet'!$N17,TechNumber,2,FALSE)),"",VLOOKUP('Input Sheet'!$N17,TechNumber,2,FALSE))</f>
        <v>26</v>
      </c>
      <c r="P17" s="122">
        <f t="shared" si="1"/>
        <v>26</v>
      </c>
      <c r="Q17" s="141"/>
      <c r="R17" s="132"/>
      <c r="S17" s="131"/>
      <c r="T17" s="119" t="str">
        <f>IF(ISERROR(VLOOKUP('Input Sheet'!$S17,TechNumber,2,FALSE)),"",VLOOKUP('Input Sheet'!$S17,TechNumber,2,FALSE))</f>
        <v/>
      </c>
      <c r="U17" s="125" t="str">
        <f t="shared" si="2"/>
        <v/>
      </c>
      <c r="V17" s="118">
        <f t="shared" si="3"/>
        <v>26</v>
      </c>
      <c r="W17" s="144"/>
      <c r="X17" s="133"/>
    </row>
    <row r="18" spans="1:24" ht="12.75" customHeight="1" x14ac:dyDescent="0.4">
      <c r="A18" s="133"/>
      <c r="B18" s="148">
        <v>10</v>
      </c>
      <c r="C18" s="145">
        <v>147329</v>
      </c>
      <c r="D18" s="131">
        <v>2012</v>
      </c>
      <c r="E18" s="146" t="s">
        <v>73</v>
      </c>
      <c r="F18" s="147">
        <v>85520</v>
      </c>
      <c r="G18" s="141">
        <v>10.5</v>
      </c>
      <c r="H18" s="132">
        <v>0.3</v>
      </c>
      <c r="I18" s="131">
        <v>445</v>
      </c>
      <c r="J18" s="119">
        <f>IF(ISERROR(VLOOKUP('Input Sheet'!$I18,TechNumber,2,FALSE)),"",VLOOKUP('Input Sheet'!$I18,TechNumber,2,FALSE))</f>
        <v>10</v>
      </c>
      <c r="K18" s="122">
        <f t="shared" si="0"/>
        <v>3</v>
      </c>
      <c r="L18" s="141"/>
      <c r="M18" s="132"/>
      <c r="N18" s="131"/>
      <c r="O18" s="119" t="str">
        <f>IF(ISERROR(VLOOKUP('Input Sheet'!$N18,TechNumber,2,FALSE)),"",VLOOKUP('Input Sheet'!$N18,TechNumber,2,FALSE))</f>
        <v/>
      </c>
      <c r="P18" s="122" t="str">
        <f t="shared" si="1"/>
        <v xml:space="preserve"> </v>
      </c>
      <c r="Q18" s="141"/>
      <c r="R18" s="132"/>
      <c r="S18" s="131"/>
      <c r="T18" s="119" t="str">
        <f>IF(ISERROR(VLOOKUP('Input Sheet'!$S18,TechNumber,2,FALSE)),"",VLOOKUP('Input Sheet'!$S18,TechNumber,2,FALSE))</f>
        <v/>
      </c>
      <c r="U18" s="125" t="str">
        <f t="shared" si="2"/>
        <v/>
      </c>
      <c r="V18" s="118">
        <f t="shared" si="3"/>
        <v>3</v>
      </c>
      <c r="W18" s="144"/>
      <c r="X18" s="133"/>
    </row>
    <row r="19" spans="1:24" ht="12.75" customHeight="1" x14ac:dyDescent="0.4">
      <c r="A19" s="133"/>
      <c r="B19" s="137"/>
      <c r="C19" s="145"/>
      <c r="D19" s="131"/>
      <c r="E19" s="146"/>
      <c r="F19" s="147"/>
      <c r="G19" s="141">
        <v>15.95</v>
      </c>
      <c r="H19" s="132">
        <v>0.5</v>
      </c>
      <c r="I19" s="131">
        <v>445</v>
      </c>
      <c r="J19" s="119">
        <f>IF(ISERROR(VLOOKUP('Input Sheet'!$I19,TechNumber,2,FALSE)),"",VLOOKUP('Input Sheet'!$I19,TechNumber,2,FALSE))</f>
        <v>10</v>
      </c>
      <c r="K19" s="122">
        <f t="shared" si="0"/>
        <v>5</v>
      </c>
      <c r="L19" s="141"/>
      <c r="M19" s="132"/>
      <c r="N19" s="131"/>
      <c r="O19" s="119" t="str">
        <f>IF(ISERROR(VLOOKUP('Input Sheet'!$N19,TechNumber,2,FALSE)),"",VLOOKUP('Input Sheet'!$N19,TechNumber,2,FALSE))</f>
        <v/>
      </c>
      <c r="P19" s="122" t="str">
        <f t="shared" si="1"/>
        <v xml:space="preserve"> </v>
      </c>
      <c r="Q19" s="141"/>
      <c r="R19" s="132"/>
      <c r="S19" s="131"/>
      <c r="T19" s="119" t="str">
        <f>IF(ISERROR(VLOOKUP('Input Sheet'!$S19,TechNumber,2,FALSE)),"",VLOOKUP('Input Sheet'!$S19,TechNumber,2,FALSE))</f>
        <v/>
      </c>
      <c r="U19" s="125" t="str">
        <f t="shared" si="2"/>
        <v/>
      </c>
      <c r="V19" s="118">
        <f t="shared" si="3"/>
        <v>5</v>
      </c>
      <c r="W19" s="144"/>
      <c r="X19" s="133"/>
    </row>
    <row r="20" spans="1:24" ht="12.75" customHeight="1" x14ac:dyDescent="0.4">
      <c r="A20" s="133"/>
      <c r="B20" s="148">
        <v>11</v>
      </c>
      <c r="C20" s="145">
        <v>147331</v>
      </c>
      <c r="D20" s="131">
        <v>2010</v>
      </c>
      <c r="E20" s="146" t="s">
        <v>74</v>
      </c>
      <c r="F20" s="147">
        <v>39289</v>
      </c>
      <c r="G20" s="141">
        <v>10.5</v>
      </c>
      <c r="H20" s="149">
        <v>0.3</v>
      </c>
      <c r="I20" s="131">
        <v>399</v>
      </c>
      <c r="J20" s="119">
        <f>IF(ISERROR(VLOOKUP('Input Sheet'!$I20,TechNumber,2,FALSE)),"",VLOOKUP('Input Sheet'!$I20,TechNumber,2,FALSE))</f>
        <v>10</v>
      </c>
      <c r="K20" s="122">
        <f t="shared" si="0"/>
        <v>3</v>
      </c>
      <c r="L20" s="141"/>
      <c r="M20" s="132"/>
      <c r="N20" s="131"/>
      <c r="O20" s="119" t="str">
        <f>IF(ISERROR(VLOOKUP('Input Sheet'!$N20,TechNumber,2,FALSE)),"",VLOOKUP('Input Sheet'!$N20,TechNumber,2,FALSE))</f>
        <v/>
      </c>
      <c r="P20" s="122" t="str">
        <f t="shared" si="1"/>
        <v xml:space="preserve"> </v>
      </c>
      <c r="Q20" s="141"/>
      <c r="R20" s="132"/>
      <c r="S20" s="131"/>
      <c r="T20" s="119" t="str">
        <f>IF(ISERROR(VLOOKUP('Input Sheet'!$S20,TechNumber,2,FALSE)),"",VLOOKUP('Input Sheet'!$S20,TechNumber,2,FALSE))</f>
        <v/>
      </c>
      <c r="U20" s="125" t="str">
        <f t="shared" si="2"/>
        <v/>
      </c>
      <c r="V20" s="118">
        <f t="shared" si="3"/>
        <v>3</v>
      </c>
      <c r="W20" s="144">
        <v>1</v>
      </c>
      <c r="X20" s="133"/>
    </row>
    <row r="21" spans="1:24" ht="12" customHeight="1" x14ac:dyDescent="0.4">
      <c r="A21" s="133"/>
      <c r="B21" s="148">
        <v>12</v>
      </c>
      <c r="C21" s="145">
        <v>147332</v>
      </c>
      <c r="D21" s="131">
        <v>2013</v>
      </c>
      <c r="E21" s="146" t="s">
        <v>75</v>
      </c>
      <c r="F21" s="147">
        <v>97702</v>
      </c>
      <c r="G21" s="141"/>
      <c r="H21" s="132"/>
      <c r="I21" s="131"/>
      <c r="J21" s="119" t="str">
        <f>IF(ISERROR(VLOOKUP('Input Sheet'!$I21,TechNumber,2,FALSE)),"",VLOOKUP('Input Sheet'!$I21,TechNumber,2,FALSE))</f>
        <v/>
      </c>
      <c r="K21" s="122" t="str">
        <f t="shared" si="0"/>
        <v/>
      </c>
      <c r="L21" s="141">
        <v>45</v>
      </c>
      <c r="M21" s="132">
        <v>1.3</v>
      </c>
      <c r="N21" s="131">
        <v>388</v>
      </c>
      <c r="O21" s="119">
        <f>IF(ISERROR(VLOOKUP('Input Sheet'!$N21,TechNumber,2,FALSE)),"",VLOOKUP('Input Sheet'!$N21,TechNumber,2,FALSE))</f>
        <v>10</v>
      </c>
      <c r="P21" s="122">
        <f t="shared" si="1"/>
        <v>13</v>
      </c>
      <c r="Q21" s="141"/>
      <c r="R21" s="132"/>
      <c r="S21" s="131"/>
      <c r="T21" s="119" t="str">
        <f>IF(ISERROR(VLOOKUP('Input Sheet'!$S21,TechNumber,2,FALSE)),"",VLOOKUP('Input Sheet'!$S21,TechNumber,2,FALSE))</f>
        <v/>
      </c>
      <c r="U21" s="125" t="str">
        <f t="shared" si="2"/>
        <v/>
      </c>
      <c r="V21" s="118">
        <f t="shared" si="3"/>
        <v>13</v>
      </c>
      <c r="W21" s="144">
        <v>1</v>
      </c>
      <c r="X21" s="133"/>
    </row>
    <row r="22" spans="1:24" ht="12.75" customHeight="1" x14ac:dyDescent="0.4">
      <c r="A22" s="133"/>
      <c r="B22" s="148">
        <v>13</v>
      </c>
      <c r="C22" s="145">
        <v>147333</v>
      </c>
      <c r="D22" s="131">
        <v>2009</v>
      </c>
      <c r="E22" s="146">
        <v>1500</v>
      </c>
      <c r="F22" s="147">
        <v>156217</v>
      </c>
      <c r="G22" s="141">
        <v>34.950000000000003</v>
      </c>
      <c r="H22" s="132">
        <v>1</v>
      </c>
      <c r="I22" s="131">
        <v>487</v>
      </c>
      <c r="J22" s="119">
        <f>IF(ISERROR(VLOOKUP('Input Sheet'!$I22,TechNumber,2,FALSE)),"",VLOOKUP('Input Sheet'!$I22,TechNumber,2,FALSE))</f>
        <v>20</v>
      </c>
      <c r="K22" s="122">
        <f t="shared" si="0"/>
        <v>20</v>
      </c>
      <c r="L22" s="141"/>
      <c r="M22" s="132"/>
      <c r="N22" s="131"/>
      <c r="O22" s="119" t="str">
        <f>IF(ISERROR(VLOOKUP('Input Sheet'!$N22,TechNumber,2,FALSE)),"",VLOOKUP('Input Sheet'!$N22,TechNumber,2,FALSE))</f>
        <v/>
      </c>
      <c r="P22" s="122" t="str">
        <f t="shared" si="1"/>
        <v xml:space="preserve"> </v>
      </c>
      <c r="Q22" s="141"/>
      <c r="R22" s="132"/>
      <c r="S22" s="131"/>
      <c r="T22" s="119" t="str">
        <f>IF(ISERROR(VLOOKUP('Input Sheet'!$S22,TechNumber,2,FALSE)),"",VLOOKUP('Input Sheet'!$S22,TechNumber,2,FALSE))</f>
        <v/>
      </c>
      <c r="U22" s="125" t="str">
        <f t="shared" si="2"/>
        <v/>
      </c>
      <c r="V22" s="118">
        <f t="shared" si="3"/>
        <v>20</v>
      </c>
      <c r="W22" s="144">
        <v>1</v>
      </c>
      <c r="X22" s="133"/>
    </row>
    <row r="23" spans="1:24" ht="12.75" customHeight="1" x14ac:dyDescent="0.4">
      <c r="A23" s="133"/>
      <c r="B23" s="148">
        <v>14</v>
      </c>
      <c r="C23" s="145">
        <v>147337</v>
      </c>
      <c r="D23" s="131">
        <v>2016</v>
      </c>
      <c r="E23" s="146">
        <v>1500</v>
      </c>
      <c r="F23" s="147">
        <v>14000</v>
      </c>
      <c r="G23" s="141">
        <v>10.5</v>
      </c>
      <c r="H23" s="132">
        <v>0.3</v>
      </c>
      <c r="I23" s="131">
        <v>399</v>
      </c>
      <c r="J23" s="119">
        <f>IF(ISERROR(VLOOKUP('Input Sheet'!$I23,TechNumber,2,FALSE)),"",VLOOKUP('Input Sheet'!$I23,TechNumber,2,FALSE))</f>
        <v>10</v>
      </c>
      <c r="K23" s="122">
        <f t="shared" si="0"/>
        <v>3</v>
      </c>
      <c r="L23" s="141"/>
      <c r="M23" s="132"/>
      <c r="N23" s="131"/>
      <c r="O23" s="119" t="str">
        <f>IF(ISERROR(VLOOKUP('Input Sheet'!$N23,TechNumber,2,FALSE)),"",VLOOKUP('Input Sheet'!$N23,TechNumber,2,FALSE))</f>
        <v/>
      </c>
      <c r="P23" s="122" t="str">
        <f t="shared" si="1"/>
        <v xml:space="preserve"> </v>
      </c>
      <c r="Q23" s="141"/>
      <c r="R23" s="132"/>
      <c r="S23" s="131"/>
      <c r="T23" s="119" t="str">
        <f>IF(ISERROR(VLOOKUP('Input Sheet'!$S23,TechNumber,2,FALSE)),"",VLOOKUP('Input Sheet'!$S23,TechNumber,2,FALSE))</f>
        <v/>
      </c>
      <c r="U23" s="125" t="str">
        <f t="shared" si="2"/>
        <v/>
      </c>
      <c r="V23" s="118">
        <f t="shared" si="3"/>
        <v>3</v>
      </c>
      <c r="W23" s="144">
        <v>1</v>
      </c>
      <c r="X23" s="133"/>
    </row>
    <row r="24" spans="1:24" ht="12.75" customHeight="1" x14ac:dyDescent="0.4">
      <c r="A24" s="133"/>
      <c r="B24" s="148">
        <v>15</v>
      </c>
      <c r="C24" s="145">
        <v>147341</v>
      </c>
      <c r="D24" s="131">
        <v>2004</v>
      </c>
      <c r="E24" s="146" t="s">
        <v>76</v>
      </c>
      <c r="F24" s="147">
        <v>136136</v>
      </c>
      <c r="G24" s="141">
        <v>10.5</v>
      </c>
      <c r="H24" s="132">
        <v>0.3</v>
      </c>
      <c r="I24" s="131">
        <v>388</v>
      </c>
      <c r="J24" s="119">
        <f>IF(ISERROR(VLOOKUP('Input Sheet'!$I24,TechNumber,2,FALSE)),"",VLOOKUP('Input Sheet'!$I24,TechNumber,2,FALSE))</f>
        <v>10</v>
      </c>
      <c r="K24" s="122">
        <f t="shared" si="0"/>
        <v>3</v>
      </c>
      <c r="L24" s="141"/>
      <c r="M24" s="132"/>
      <c r="N24" s="131"/>
      <c r="O24" s="119" t="str">
        <f>IF(ISERROR(VLOOKUP('Input Sheet'!$N24,TechNumber,2,FALSE)),"",VLOOKUP('Input Sheet'!$N24,TechNumber,2,FALSE))</f>
        <v/>
      </c>
      <c r="P24" s="122" t="str">
        <f t="shared" si="1"/>
        <v xml:space="preserve"> </v>
      </c>
      <c r="Q24" s="141"/>
      <c r="R24" s="132"/>
      <c r="S24" s="131"/>
      <c r="T24" s="119" t="str">
        <f>IF(ISERROR(VLOOKUP('Input Sheet'!$S24,TechNumber,2,FALSE)),"",VLOOKUP('Input Sheet'!$S24,TechNumber,2,FALSE))</f>
        <v/>
      </c>
      <c r="U24" s="125" t="str">
        <f t="shared" si="2"/>
        <v/>
      </c>
      <c r="V24" s="118">
        <f t="shared" si="3"/>
        <v>3</v>
      </c>
      <c r="W24" s="144">
        <v>1</v>
      </c>
      <c r="X24" s="133"/>
    </row>
    <row r="25" spans="1:24" ht="12.75" customHeight="1" x14ac:dyDescent="0.4">
      <c r="A25" s="133"/>
      <c r="B25" s="148">
        <v>16</v>
      </c>
      <c r="C25" s="145">
        <v>147344</v>
      </c>
      <c r="D25" s="131">
        <v>2011</v>
      </c>
      <c r="E25" s="146">
        <v>200</v>
      </c>
      <c r="F25" s="147">
        <v>121635</v>
      </c>
      <c r="G25" s="141"/>
      <c r="H25" s="132"/>
      <c r="I25" s="131"/>
      <c r="J25" s="119" t="str">
        <f>IF(ISERROR(VLOOKUP('Input Sheet'!$I25,TechNumber,2,FALSE)),"",VLOOKUP('Input Sheet'!$I25,TechNumber,2,FALSE))</f>
        <v/>
      </c>
      <c r="K25" s="122" t="str">
        <f t="shared" si="0"/>
        <v/>
      </c>
      <c r="L25" s="141">
        <v>9.99</v>
      </c>
      <c r="M25" s="132">
        <v>0.3</v>
      </c>
      <c r="N25" s="131">
        <v>243</v>
      </c>
      <c r="O25" s="119">
        <f>IF(ISERROR(VLOOKUP('Input Sheet'!$N25,TechNumber,2,FALSE)),"",VLOOKUP('Input Sheet'!$N25,TechNumber,2,FALSE))</f>
        <v>12</v>
      </c>
      <c r="P25" s="122">
        <f t="shared" si="1"/>
        <v>3.5999999999999996</v>
      </c>
      <c r="Q25" s="141"/>
      <c r="R25" s="132"/>
      <c r="S25" s="131"/>
      <c r="T25" s="119" t="str">
        <f>IF(ISERROR(VLOOKUP('Input Sheet'!$S25,TechNumber,2,FALSE)),"",VLOOKUP('Input Sheet'!$S25,TechNumber,2,FALSE))</f>
        <v/>
      </c>
      <c r="U25" s="125" t="str">
        <f t="shared" si="2"/>
        <v/>
      </c>
      <c r="V25" s="118">
        <f t="shared" si="3"/>
        <v>3.5999999999999996</v>
      </c>
      <c r="W25" s="144"/>
      <c r="X25" s="133"/>
    </row>
    <row r="26" spans="1:24" ht="12.75" customHeight="1" x14ac:dyDescent="0.4">
      <c r="A26" s="133"/>
      <c r="B26" s="137"/>
      <c r="C26" s="145"/>
      <c r="D26" s="131"/>
      <c r="E26" s="146"/>
      <c r="F26" s="147"/>
      <c r="G26" s="141">
        <v>59.95</v>
      </c>
      <c r="H26" s="132">
        <v>1.4</v>
      </c>
      <c r="I26" s="131">
        <v>243</v>
      </c>
      <c r="J26" s="119">
        <f>IF(ISERROR(VLOOKUP('Input Sheet'!$I26,TechNumber,2,FALSE)),"",VLOOKUP('Input Sheet'!$I26,TechNumber,2,FALSE))</f>
        <v>12</v>
      </c>
      <c r="K26" s="122">
        <f t="shared" si="0"/>
        <v>16.799999999999997</v>
      </c>
      <c r="L26" s="141"/>
      <c r="M26" s="132"/>
      <c r="N26" s="131"/>
      <c r="O26" s="119" t="str">
        <f>IF(ISERROR(VLOOKUP('Input Sheet'!$N26,TechNumber,2,FALSE)),"",VLOOKUP('Input Sheet'!$N26,TechNumber,2,FALSE))</f>
        <v/>
      </c>
      <c r="P26" s="122" t="str">
        <f t="shared" si="1"/>
        <v xml:space="preserve"> </v>
      </c>
      <c r="Q26" s="141"/>
      <c r="R26" s="132"/>
      <c r="S26" s="131"/>
      <c r="T26" s="119" t="str">
        <f>IF(ISERROR(VLOOKUP('Input Sheet'!$S26,TechNumber,2,FALSE)),"",VLOOKUP('Input Sheet'!$S26,TechNumber,2,FALSE))</f>
        <v/>
      </c>
      <c r="U26" s="125" t="str">
        <f t="shared" si="2"/>
        <v/>
      </c>
      <c r="V26" s="118">
        <f t="shared" si="3"/>
        <v>16.799999999999997</v>
      </c>
      <c r="W26" s="144"/>
      <c r="X26" s="133"/>
    </row>
    <row r="27" spans="1:24" ht="12.75" customHeight="1" x14ac:dyDescent="0.4">
      <c r="A27" s="133"/>
      <c r="B27" s="148">
        <v>17</v>
      </c>
      <c r="C27" s="145">
        <v>147347</v>
      </c>
      <c r="D27" s="150">
        <v>2011</v>
      </c>
      <c r="E27" s="151" t="s">
        <v>77</v>
      </c>
      <c r="F27" s="152">
        <v>80512</v>
      </c>
      <c r="G27" s="141"/>
      <c r="H27" s="132"/>
      <c r="I27" s="131"/>
      <c r="J27" s="119" t="str">
        <f>IF(ISERROR(VLOOKUP('Input Sheet'!$I27,TechNumber,2,FALSE)),"",VLOOKUP('Input Sheet'!$I27,TechNumber,2,FALSE))</f>
        <v/>
      </c>
      <c r="K27" s="122" t="str">
        <f t="shared" si="0"/>
        <v/>
      </c>
      <c r="L27" s="141"/>
      <c r="M27" s="132"/>
      <c r="N27" s="131"/>
      <c r="O27" s="119" t="str">
        <f>IF(ISERROR(VLOOKUP('Input Sheet'!$N27,TechNumber,2,FALSE)),"",VLOOKUP('Input Sheet'!$N27,TechNumber,2,FALSE))</f>
        <v/>
      </c>
      <c r="P27" s="122" t="str">
        <f t="shared" si="1"/>
        <v xml:space="preserve"> </v>
      </c>
      <c r="Q27" s="153">
        <v>157.43</v>
      </c>
      <c r="R27" s="149">
        <v>1.5</v>
      </c>
      <c r="S27" s="150">
        <v>21</v>
      </c>
      <c r="T27" s="119">
        <f>IF(ISERROR(VLOOKUP('Input Sheet'!$S27,TechNumber,2,FALSE)),"",VLOOKUP('Input Sheet'!$S27,TechNumber,2,FALSE))</f>
        <v>26</v>
      </c>
      <c r="U27" s="125">
        <f t="shared" si="2"/>
        <v>39</v>
      </c>
      <c r="V27" s="118">
        <f t="shared" si="3"/>
        <v>39</v>
      </c>
      <c r="W27" s="154">
        <v>1</v>
      </c>
      <c r="X27" s="133"/>
    </row>
    <row r="28" spans="1:24" ht="12.75" customHeight="1" x14ac:dyDescent="0.4">
      <c r="A28" s="133"/>
      <c r="B28" s="148">
        <v>18</v>
      </c>
      <c r="C28" s="155">
        <v>147348</v>
      </c>
      <c r="D28" s="150">
        <v>2012</v>
      </c>
      <c r="E28" s="151">
        <v>1500</v>
      </c>
      <c r="F28" s="152">
        <v>191980</v>
      </c>
      <c r="G28" s="141"/>
      <c r="H28" s="132"/>
      <c r="I28" s="131"/>
      <c r="J28" s="119" t="str">
        <f>IF(ISERROR(VLOOKUP('Input Sheet'!$I28,TechNumber,2,FALSE)),"",VLOOKUP('Input Sheet'!$I28,TechNumber,2,FALSE))</f>
        <v/>
      </c>
      <c r="K28" s="122" t="str">
        <f t="shared" si="0"/>
        <v/>
      </c>
      <c r="L28" s="153">
        <v>89</v>
      </c>
      <c r="M28" s="149">
        <v>1</v>
      </c>
      <c r="N28" s="150">
        <v>270</v>
      </c>
      <c r="O28" s="119">
        <f>IF(ISERROR(VLOOKUP('Input Sheet'!$N28,TechNumber,2,FALSE)),"",VLOOKUP('Input Sheet'!$N28,TechNumber,2,FALSE))</f>
        <v>25</v>
      </c>
      <c r="P28" s="122">
        <f t="shared" si="1"/>
        <v>25</v>
      </c>
      <c r="Q28" s="141"/>
      <c r="R28" s="132"/>
      <c r="S28" s="131"/>
      <c r="T28" s="119" t="str">
        <f>IF(ISERROR(VLOOKUP('Input Sheet'!$S28,TechNumber,2,FALSE)),"",VLOOKUP('Input Sheet'!$S28,TechNumber,2,FALSE))</f>
        <v/>
      </c>
      <c r="U28" s="125" t="str">
        <f t="shared" si="2"/>
        <v/>
      </c>
      <c r="V28" s="118">
        <f t="shared" si="3"/>
        <v>25</v>
      </c>
      <c r="W28" s="154">
        <v>1</v>
      </c>
      <c r="X28" s="133"/>
    </row>
    <row r="29" spans="1:24" ht="12.75" customHeight="1" x14ac:dyDescent="0.4">
      <c r="A29" s="133"/>
      <c r="B29" s="148">
        <v>19</v>
      </c>
      <c r="C29" s="155">
        <v>147349</v>
      </c>
      <c r="D29" s="150">
        <v>2007</v>
      </c>
      <c r="E29" s="151" t="s">
        <v>78</v>
      </c>
      <c r="F29" s="152">
        <v>105328</v>
      </c>
      <c r="G29" s="141"/>
      <c r="H29" s="132"/>
      <c r="I29" s="131"/>
      <c r="J29" s="119" t="str">
        <f>IF(ISERROR(VLOOKUP('Input Sheet'!$I29,TechNumber,2,FALSE)),"",VLOOKUP('Input Sheet'!$I29,TechNumber,2,FALSE))</f>
        <v/>
      </c>
      <c r="K29" s="122" t="str">
        <f t="shared" si="0"/>
        <v/>
      </c>
      <c r="L29" s="141"/>
      <c r="M29" s="132"/>
      <c r="N29" s="131"/>
      <c r="O29" s="119" t="str">
        <f>IF(ISERROR(VLOOKUP('Input Sheet'!$N29,TechNumber,2,FALSE)),"",VLOOKUP('Input Sheet'!$N29,TechNumber,2,FALSE))</f>
        <v/>
      </c>
      <c r="P29" s="122" t="str">
        <f t="shared" si="1"/>
        <v xml:space="preserve"> </v>
      </c>
      <c r="Q29" s="153">
        <v>137.62</v>
      </c>
      <c r="R29" s="149">
        <v>1.4</v>
      </c>
      <c r="S29" s="150">
        <v>388</v>
      </c>
      <c r="T29" s="119">
        <f>IF(ISERROR(VLOOKUP('Input Sheet'!$S29,TechNumber,2,FALSE)),"",VLOOKUP('Input Sheet'!$S29,TechNumber,2,FALSE))</f>
        <v>10</v>
      </c>
      <c r="U29" s="125">
        <f t="shared" si="2"/>
        <v>14</v>
      </c>
      <c r="V29" s="118">
        <f t="shared" si="3"/>
        <v>14</v>
      </c>
      <c r="W29" s="144"/>
      <c r="X29" s="133"/>
    </row>
    <row r="30" spans="1:24" ht="12.75" customHeight="1" x14ac:dyDescent="0.4">
      <c r="A30" s="133"/>
      <c r="B30" s="137"/>
      <c r="C30" s="145"/>
      <c r="D30" s="131"/>
      <c r="E30" s="146"/>
      <c r="F30" s="147"/>
      <c r="G30" s="141"/>
      <c r="H30" s="132"/>
      <c r="I30" s="131"/>
      <c r="J30" s="119" t="str">
        <f>IF(ISERROR(VLOOKUP('Input Sheet'!$I30,TechNumber,2,FALSE)),"",VLOOKUP('Input Sheet'!$I30,TechNumber,2,FALSE))</f>
        <v/>
      </c>
      <c r="K30" s="122" t="str">
        <f t="shared" si="0"/>
        <v/>
      </c>
      <c r="L30" s="141"/>
      <c r="M30" s="132"/>
      <c r="N30" s="131"/>
      <c r="O30" s="119" t="str">
        <f>IF(ISERROR(VLOOKUP('Input Sheet'!$N30,TechNumber,2,FALSE)),"",VLOOKUP('Input Sheet'!$N30,TechNumber,2,FALSE))</f>
        <v/>
      </c>
      <c r="P30" s="122" t="str">
        <f t="shared" si="1"/>
        <v xml:space="preserve"> </v>
      </c>
      <c r="Q30" s="153">
        <v>20.99</v>
      </c>
      <c r="R30" s="149">
        <v>0.3</v>
      </c>
      <c r="S30" s="150">
        <v>388</v>
      </c>
      <c r="T30" s="119">
        <f>IF(ISERROR(VLOOKUP('Input Sheet'!$S30,TechNumber,2,FALSE)),"",VLOOKUP('Input Sheet'!$S30,TechNumber,2,FALSE))</f>
        <v>10</v>
      </c>
      <c r="U30" s="125">
        <f t="shared" si="2"/>
        <v>3</v>
      </c>
      <c r="V30" s="118">
        <f t="shared" si="3"/>
        <v>3</v>
      </c>
      <c r="W30" s="144"/>
      <c r="X30" s="133"/>
    </row>
    <row r="31" spans="1:24" ht="12.75" customHeight="1" x14ac:dyDescent="0.4">
      <c r="A31" s="133"/>
      <c r="B31" s="148">
        <v>20</v>
      </c>
      <c r="C31" s="155">
        <v>147352</v>
      </c>
      <c r="D31" s="150">
        <v>2013</v>
      </c>
      <c r="E31" s="151" t="s">
        <v>79</v>
      </c>
      <c r="F31" s="152">
        <v>119914</v>
      </c>
      <c r="G31" s="153"/>
      <c r="H31" s="149"/>
      <c r="I31" s="131"/>
      <c r="J31" s="119" t="str">
        <f>IF(ISERROR(VLOOKUP('Input Sheet'!$I31,TechNumber,2,FALSE)),"",VLOOKUP('Input Sheet'!$I31,TechNumber,2,FALSE))</f>
        <v/>
      </c>
      <c r="K31" s="122" t="str">
        <f t="shared" si="0"/>
        <v/>
      </c>
      <c r="L31" s="141"/>
      <c r="M31" s="132"/>
      <c r="N31" s="131"/>
      <c r="O31" s="119" t="str">
        <f>IF(ISERROR(VLOOKUP('Input Sheet'!$N31,TechNumber,2,FALSE)),"",VLOOKUP('Input Sheet'!$N31,TechNumber,2,FALSE))</f>
        <v/>
      </c>
      <c r="P31" s="122" t="str">
        <f t="shared" si="1"/>
        <v xml:space="preserve"> </v>
      </c>
      <c r="Q31" s="153">
        <v>104.95</v>
      </c>
      <c r="R31" s="149">
        <v>1</v>
      </c>
      <c r="S31" s="150">
        <v>367</v>
      </c>
      <c r="T31" s="119">
        <f>IF(ISERROR(VLOOKUP('Input Sheet'!$S31,TechNumber,2,FALSE)),"",VLOOKUP('Input Sheet'!$S31,TechNumber,2,FALSE))</f>
        <v>22.5</v>
      </c>
      <c r="U31" s="125">
        <f t="shared" si="2"/>
        <v>22.5</v>
      </c>
      <c r="V31" s="118">
        <f t="shared" si="3"/>
        <v>22.5</v>
      </c>
      <c r="W31" s="154">
        <v>1</v>
      </c>
      <c r="X31" s="133"/>
    </row>
    <row r="32" spans="1:24" ht="12.75" customHeight="1" x14ac:dyDescent="0.4">
      <c r="A32" s="133"/>
      <c r="B32" s="148">
        <v>21</v>
      </c>
      <c r="C32" s="155">
        <v>147353</v>
      </c>
      <c r="D32" s="150">
        <v>2012</v>
      </c>
      <c r="E32" s="151" t="s">
        <v>74</v>
      </c>
      <c r="F32" s="152">
        <v>32616</v>
      </c>
      <c r="G32" s="153">
        <v>10.5</v>
      </c>
      <c r="H32" s="149">
        <v>0.3</v>
      </c>
      <c r="I32" s="150">
        <v>399</v>
      </c>
      <c r="J32" s="119">
        <f>IF(ISERROR(VLOOKUP('Input Sheet'!$I32,TechNumber,2,FALSE)),"",VLOOKUP('Input Sheet'!$I32,TechNumber,2,FALSE))</f>
        <v>10</v>
      </c>
      <c r="K32" s="122">
        <f t="shared" si="0"/>
        <v>3</v>
      </c>
      <c r="L32" s="141"/>
      <c r="M32" s="132"/>
      <c r="N32" s="131"/>
      <c r="O32" s="119" t="str">
        <f>IF(ISERROR(VLOOKUP('Input Sheet'!$N32,TechNumber,2,FALSE)),"",VLOOKUP('Input Sheet'!$N32,TechNumber,2,FALSE))</f>
        <v/>
      </c>
      <c r="P32" s="122" t="str">
        <f t="shared" si="1"/>
        <v xml:space="preserve"> </v>
      </c>
      <c r="Q32" s="141"/>
      <c r="R32" s="132"/>
      <c r="S32" s="131"/>
      <c r="T32" s="119" t="str">
        <f>IF(ISERROR(VLOOKUP('Input Sheet'!$S32,TechNumber,2,FALSE)),"",VLOOKUP('Input Sheet'!$S32,TechNumber,2,FALSE))</f>
        <v/>
      </c>
      <c r="U32" s="125" t="str">
        <f t="shared" si="2"/>
        <v/>
      </c>
      <c r="V32" s="118">
        <f t="shared" si="3"/>
        <v>3</v>
      </c>
      <c r="W32" s="154">
        <v>1</v>
      </c>
      <c r="X32" s="133"/>
    </row>
    <row r="33" spans="1:24" ht="12.75" customHeight="1" x14ac:dyDescent="0.4">
      <c r="A33" s="133"/>
      <c r="B33" s="148">
        <v>22</v>
      </c>
      <c r="C33" s="155">
        <v>147355</v>
      </c>
      <c r="D33" s="150">
        <v>2012</v>
      </c>
      <c r="E33" s="151">
        <v>1500</v>
      </c>
      <c r="F33" s="152">
        <v>121722</v>
      </c>
      <c r="G33" s="153">
        <v>10.5</v>
      </c>
      <c r="H33" s="149">
        <v>0.3</v>
      </c>
      <c r="I33" s="150">
        <v>243</v>
      </c>
      <c r="J33" s="119">
        <f>IF(ISERROR(VLOOKUP('Input Sheet'!$I33,TechNumber,2,FALSE)),"",VLOOKUP('Input Sheet'!$I33,TechNumber,2,FALSE))</f>
        <v>12</v>
      </c>
      <c r="K33" s="122">
        <f t="shared" si="0"/>
        <v>3.5999999999999996</v>
      </c>
      <c r="L33" s="141"/>
      <c r="M33" s="132"/>
      <c r="N33" s="131"/>
      <c r="O33" s="119" t="str">
        <f>IF(ISERROR(VLOOKUP('Input Sheet'!$N33,TechNumber,2,FALSE)),"",VLOOKUP('Input Sheet'!$N33,TechNumber,2,FALSE))</f>
        <v/>
      </c>
      <c r="P33" s="122" t="str">
        <f t="shared" si="1"/>
        <v xml:space="preserve"> </v>
      </c>
      <c r="Q33" s="141"/>
      <c r="R33" s="132"/>
      <c r="S33" s="131"/>
      <c r="T33" s="119" t="str">
        <f>IF(ISERROR(VLOOKUP('Input Sheet'!$S33,TechNumber,2,FALSE)),"",VLOOKUP('Input Sheet'!$S33,TechNumber,2,FALSE))</f>
        <v/>
      </c>
      <c r="U33" s="125" t="str">
        <f t="shared" si="2"/>
        <v/>
      </c>
      <c r="V33" s="118">
        <f t="shared" si="3"/>
        <v>3.5999999999999996</v>
      </c>
      <c r="W33" s="144"/>
      <c r="X33" s="133"/>
    </row>
    <row r="34" spans="1:24" ht="12.75" customHeight="1" x14ac:dyDescent="0.4">
      <c r="A34" s="133"/>
      <c r="B34" s="137"/>
      <c r="C34" s="145"/>
      <c r="D34" s="131"/>
      <c r="E34" s="146"/>
      <c r="F34" s="147"/>
      <c r="G34" s="153">
        <v>29.95</v>
      </c>
      <c r="H34" s="149">
        <v>0.8</v>
      </c>
      <c r="I34" s="150">
        <v>243</v>
      </c>
      <c r="J34" s="119">
        <f>IF(ISERROR(VLOOKUP('Input Sheet'!$I34,TechNumber,2,FALSE)),"",VLOOKUP('Input Sheet'!$I34,TechNumber,2,FALSE))</f>
        <v>12</v>
      </c>
      <c r="K34" s="122">
        <f t="shared" si="0"/>
        <v>9.6000000000000014</v>
      </c>
      <c r="L34" s="141"/>
      <c r="M34" s="132"/>
      <c r="N34" s="131"/>
      <c r="O34" s="119" t="str">
        <f>IF(ISERROR(VLOOKUP('Input Sheet'!$N34,TechNumber,2,FALSE)),"",VLOOKUP('Input Sheet'!$N34,TechNumber,2,FALSE))</f>
        <v/>
      </c>
      <c r="P34" s="122" t="str">
        <f t="shared" si="1"/>
        <v xml:space="preserve"> </v>
      </c>
      <c r="Q34" s="141"/>
      <c r="R34" s="132"/>
      <c r="S34" s="131"/>
      <c r="T34" s="119" t="str">
        <f>IF(ISERROR(VLOOKUP('Input Sheet'!$S34,TechNumber,2,FALSE)),"",VLOOKUP('Input Sheet'!$S34,TechNumber,2,FALSE))</f>
        <v/>
      </c>
      <c r="U34" s="125" t="str">
        <f t="shared" si="2"/>
        <v/>
      </c>
      <c r="V34" s="118">
        <f t="shared" si="3"/>
        <v>9.6000000000000014</v>
      </c>
      <c r="W34" s="144"/>
      <c r="X34" s="133"/>
    </row>
    <row r="35" spans="1:24" ht="12.75" customHeight="1" x14ac:dyDescent="0.4">
      <c r="A35" s="133"/>
      <c r="B35" s="148">
        <v>23</v>
      </c>
      <c r="C35" s="155">
        <v>147356</v>
      </c>
      <c r="D35" s="150">
        <v>2010</v>
      </c>
      <c r="E35" s="151" t="s">
        <v>80</v>
      </c>
      <c r="F35" s="152">
        <v>135277</v>
      </c>
      <c r="G35" s="153">
        <v>83.96</v>
      </c>
      <c r="H35" s="149">
        <v>1</v>
      </c>
      <c r="I35" s="150">
        <v>243</v>
      </c>
      <c r="J35" s="119">
        <f>IF(ISERROR(VLOOKUP('Input Sheet'!$I35,TechNumber,2,FALSE)),"",VLOOKUP('Input Sheet'!$I35,TechNumber,2,FALSE))</f>
        <v>12</v>
      </c>
      <c r="K35" s="122">
        <f t="shared" si="0"/>
        <v>12</v>
      </c>
      <c r="L35" s="141"/>
      <c r="M35" s="132"/>
      <c r="N35" s="131"/>
      <c r="O35" s="119" t="str">
        <f>IF(ISERROR(VLOOKUP('Input Sheet'!$N35,TechNumber,2,FALSE)),"",VLOOKUP('Input Sheet'!$N35,TechNumber,2,FALSE))</f>
        <v/>
      </c>
      <c r="P35" s="122" t="str">
        <f t="shared" si="1"/>
        <v xml:space="preserve"> </v>
      </c>
      <c r="Q35" s="141"/>
      <c r="R35" s="132"/>
      <c r="S35" s="131"/>
      <c r="T35" s="119" t="str">
        <f>IF(ISERROR(VLOOKUP('Input Sheet'!$S35,TechNumber,2,FALSE)),"",VLOOKUP('Input Sheet'!$S35,TechNumber,2,FALSE))</f>
        <v/>
      </c>
      <c r="U35" s="125" t="str">
        <f t="shared" si="2"/>
        <v/>
      </c>
      <c r="V35" s="118">
        <f t="shared" si="3"/>
        <v>12</v>
      </c>
      <c r="W35" s="154">
        <v>1</v>
      </c>
      <c r="X35" s="133"/>
    </row>
    <row r="36" spans="1:24" ht="12.75" customHeight="1" x14ac:dyDescent="0.4">
      <c r="A36" s="133"/>
      <c r="B36" s="148">
        <v>24</v>
      </c>
      <c r="C36" s="155">
        <v>147359</v>
      </c>
      <c r="D36" s="150">
        <v>2016</v>
      </c>
      <c r="E36" s="151" t="s">
        <v>81</v>
      </c>
      <c r="F36" s="152">
        <v>19180</v>
      </c>
      <c r="G36" s="153">
        <v>10.5</v>
      </c>
      <c r="H36" s="149">
        <v>0.3</v>
      </c>
      <c r="I36" s="150">
        <v>399</v>
      </c>
      <c r="J36" s="119">
        <f>IF(ISERROR(VLOOKUP('Input Sheet'!$I36,TechNumber,2,FALSE)),"",VLOOKUP('Input Sheet'!$I36,TechNumber,2,FALSE))</f>
        <v>10</v>
      </c>
      <c r="K36" s="122">
        <f t="shared" si="0"/>
        <v>3</v>
      </c>
      <c r="L36" s="141"/>
      <c r="M36" s="132"/>
      <c r="N36" s="131"/>
      <c r="O36" s="119" t="str">
        <f>IF(ISERROR(VLOOKUP('Input Sheet'!$N36,TechNumber,2,FALSE)),"",VLOOKUP('Input Sheet'!$N36,TechNumber,2,FALSE))</f>
        <v/>
      </c>
      <c r="P36" s="122" t="str">
        <f t="shared" si="1"/>
        <v xml:space="preserve"> </v>
      </c>
      <c r="Q36" s="141"/>
      <c r="R36" s="132"/>
      <c r="S36" s="131"/>
      <c r="T36" s="119" t="str">
        <f>IF(ISERROR(VLOOKUP('Input Sheet'!$S36,TechNumber,2,FALSE)),"",VLOOKUP('Input Sheet'!$S36,TechNumber,2,FALSE))</f>
        <v/>
      </c>
      <c r="U36" s="125" t="str">
        <f t="shared" si="2"/>
        <v/>
      </c>
      <c r="V36" s="118">
        <f t="shared" si="3"/>
        <v>3</v>
      </c>
      <c r="W36" s="154">
        <v>1</v>
      </c>
      <c r="X36" s="133"/>
    </row>
    <row r="37" spans="1:24" ht="12.75" customHeight="1" x14ac:dyDescent="0.4">
      <c r="A37" s="133"/>
      <c r="B37" s="148">
        <v>25</v>
      </c>
      <c r="C37" s="155">
        <v>147360</v>
      </c>
      <c r="D37" s="150">
        <v>2003</v>
      </c>
      <c r="E37" s="151" t="s">
        <v>82</v>
      </c>
      <c r="F37" s="152">
        <v>95775</v>
      </c>
      <c r="G37" s="153">
        <v>10.5</v>
      </c>
      <c r="H37" s="149">
        <v>0.3</v>
      </c>
      <c r="I37" s="150">
        <v>399</v>
      </c>
      <c r="J37" s="119">
        <f>IF(ISERROR(VLOOKUP('Input Sheet'!$I37,TechNumber,2,FALSE)),"",VLOOKUP('Input Sheet'!$I37,TechNumber,2,FALSE))</f>
        <v>10</v>
      </c>
      <c r="K37" s="122">
        <f t="shared" si="0"/>
        <v>3</v>
      </c>
      <c r="L37" s="141"/>
      <c r="M37" s="132"/>
      <c r="N37" s="131"/>
      <c r="O37" s="119" t="str">
        <f>IF(ISERROR(VLOOKUP('Input Sheet'!$N37,TechNumber,2,FALSE)),"",VLOOKUP('Input Sheet'!$N37,TechNumber,2,FALSE))</f>
        <v/>
      </c>
      <c r="P37" s="122" t="str">
        <f t="shared" si="1"/>
        <v xml:space="preserve"> </v>
      </c>
      <c r="Q37" s="141"/>
      <c r="R37" s="132"/>
      <c r="S37" s="131"/>
      <c r="T37" s="119" t="str">
        <f>IF(ISERROR(VLOOKUP('Input Sheet'!$S37,TechNumber,2,FALSE)),"",VLOOKUP('Input Sheet'!$S37,TechNumber,2,FALSE))</f>
        <v/>
      </c>
      <c r="U37" s="125" t="str">
        <f t="shared" si="2"/>
        <v/>
      </c>
      <c r="V37" s="118">
        <f t="shared" si="3"/>
        <v>3</v>
      </c>
      <c r="W37" s="154">
        <v>1</v>
      </c>
      <c r="X37" s="133"/>
    </row>
    <row r="38" spans="1:24" ht="12.75" customHeight="1" x14ac:dyDescent="0.4">
      <c r="A38" s="133"/>
      <c r="B38" s="148">
        <v>26</v>
      </c>
      <c r="C38" s="155">
        <v>147361</v>
      </c>
      <c r="D38" s="150">
        <v>1998</v>
      </c>
      <c r="E38" s="151">
        <v>1500</v>
      </c>
      <c r="F38" s="152">
        <v>124885</v>
      </c>
      <c r="G38" s="153">
        <v>10.5</v>
      </c>
      <c r="H38" s="149">
        <v>0.3</v>
      </c>
      <c r="I38" s="150">
        <v>487</v>
      </c>
      <c r="J38" s="119">
        <f>IF(ISERROR(VLOOKUP('Input Sheet'!$I38,TechNumber,2,FALSE)),"",VLOOKUP('Input Sheet'!$I38,TechNumber,2,FALSE))</f>
        <v>20</v>
      </c>
      <c r="K38" s="122">
        <f t="shared" si="0"/>
        <v>6</v>
      </c>
      <c r="L38" s="141"/>
      <c r="M38" s="132"/>
      <c r="N38" s="131"/>
      <c r="O38" s="119" t="str">
        <f>IF(ISERROR(VLOOKUP('Input Sheet'!$N38,TechNumber,2,FALSE)),"",VLOOKUP('Input Sheet'!$N38,TechNumber,2,FALSE))</f>
        <v/>
      </c>
      <c r="P38" s="122" t="str">
        <f t="shared" si="1"/>
        <v xml:space="preserve"> </v>
      </c>
      <c r="Q38" s="141"/>
      <c r="R38" s="132"/>
      <c r="S38" s="131"/>
      <c r="T38" s="119" t="str">
        <f>IF(ISERROR(VLOOKUP('Input Sheet'!$S38,TechNumber,2,FALSE)),"",VLOOKUP('Input Sheet'!$S38,TechNumber,2,FALSE))</f>
        <v/>
      </c>
      <c r="U38" s="125" t="str">
        <f t="shared" si="2"/>
        <v/>
      </c>
      <c r="V38" s="118">
        <f t="shared" si="3"/>
        <v>6</v>
      </c>
      <c r="W38" s="144"/>
      <c r="X38" s="133"/>
    </row>
    <row r="39" spans="1:24" ht="12.75" customHeight="1" x14ac:dyDescent="0.4">
      <c r="A39" s="133"/>
      <c r="B39" s="137"/>
      <c r="C39" s="145"/>
      <c r="D39" s="131"/>
      <c r="E39" s="146"/>
      <c r="F39" s="147"/>
      <c r="G39" s="141"/>
      <c r="H39" s="132"/>
      <c r="I39" s="131"/>
      <c r="J39" s="119" t="str">
        <f>IF(ISERROR(VLOOKUP('Input Sheet'!$I39,TechNumber,2,FALSE)),"",VLOOKUP('Input Sheet'!$I39,TechNumber,2,FALSE))</f>
        <v/>
      </c>
      <c r="K39" s="122" t="str">
        <f t="shared" si="0"/>
        <v/>
      </c>
      <c r="L39" s="153">
        <v>157.43</v>
      </c>
      <c r="M39" s="149">
        <v>1.5</v>
      </c>
      <c r="N39" s="150">
        <v>487</v>
      </c>
      <c r="O39" s="119">
        <f>IF(ISERROR(VLOOKUP('Input Sheet'!$N39,TechNumber,2,FALSE)),"",VLOOKUP('Input Sheet'!$N39,TechNumber,2,FALSE))</f>
        <v>20</v>
      </c>
      <c r="P39" s="122">
        <f t="shared" si="1"/>
        <v>30</v>
      </c>
      <c r="Q39" s="141"/>
      <c r="R39" s="132"/>
      <c r="S39" s="131"/>
      <c r="T39" s="119" t="str">
        <f>IF(ISERROR(VLOOKUP('Input Sheet'!$S39,TechNumber,2,FALSE)),"",VLOOKUP('Input Sheet'!$S39,TechNumber,2,FALSE))</f>
        <v/>
      </c>
      <c r="U39" s="125" t="str">
        <f t="shared" si="2"/>
        <v/>
      </c>
      <c r="V39" s="118">
        <f t="shared" si="3"/>
        <v>30</v>
      </c>
      <c r="W39" s="144"/>
      <c r="X39" s="133"/>
    </row>
    <row r="40" spans="1:24" ht="12.75" customHeight="1" x14ac:dyDescent="0.4">
      <c r="A40" s="133"/>
      <c r="B40" s="137"/>
      <c r="C40" s="145"/>
      <c r="D40" s="131"/>
      <c r="E40" s="146"/>
      <c r="F40" s="147"/>
      <c r="G40" s="141"/>
      <c r="H40" s="132"/>
      <c r="I40" s="131"/>
      <c r="J40" s="119" t="str">
        <f>IF(ISERROR(VLOOKUP('Input Sheet'!$I40,TechNumber,2,FALSE)),"",VLOOKUP('Input Sheet'!$I40,TechNumber,2,FALSE))</f>
        <v/>
      </c>
      <c r="K40" s="122" t="str">
        <f t="shared" si="0"/>
        <v/>
      </c>
      <c r="L40" s="141"/>
      <c r="M40" s="132"/>
      <c r="N40" s="131"/>
      <c r="O40" s="119" t="str">
        <f>IF(ISERROR(VLOOKUP('Input Sheet'!$N40,TechNumber,2,FALSE)),"",VLOOKUP('Input Sheet'!$N40,TechNumber,2,FALSE))</f>
        <v/>
      </c>
      <c r="P40" s="122" t="str">
        <f t="shared" si="1"/>
        <v xml:space="preserve"> </v>
      </c>
      <c r="Q40" s="153">
        <v>104.95</v>
      </c>
      <c r="R40" s="149">
        <v>1</v>
      </c>
      <c r="S40" s="150">
        <v>487</v>
      </c>
      <c r="T40" s="119">
        <f>IF(ISERROR(VLOOKUP('Input Sheet'!$S40,TechNumber,2,FALSE)),"",VLOOKUP('Input Sheet'!$S40,TechNumber,2,FALSE))</f>
        <v>20</v>
      </c>
      <c r="U40" s="125">
        <f t="shared" si="2"/>
        <v>20</v>
      </c>
      <c r="V40" s="118">
        <f t="shared" si="3"/>
        <v>20</v>
      </c>
      <c r="W40" s="144"/>
      <c r="X40" s="133"/>
    </row>
    <row r="41" spans="1:24" ht="12.75" customHeight="1" x14ac:dyDescent="0.4">
      <c r="A41" s="133"/>
      <c r="B41" s="148">
        <v>27</v>
      </c>
      <c r="C41" s="155">
        <v>147362</v>
      </c>
      <c r="D41" s="150">
        <v>2015</v>
      </c>
      <c r="E41" s="151">
        <v>2500</v>
      </c>
      <c r="F41" s="152">
        <v>67883</v>
      </c>
      <c r="G41" s="153">
        <v>10.5</v>
      </c>
      <c r="H41" s="149">
        <v>0.3</v>
      </c>
      <c r="I41" s="150">
        <v>445</v>
      </c>
      <c r="J41" s="119">
        <f>IF(ISERROR(VLOOKUP('Input Sheet'!$I41,TechNumber,2,FALSE)),"",VLOOKUP('Input Sheet'!$I41,TechNumber,2,FALSE))</f>
        <v>10</v>
      </c>
      <c r="K41" s="122">
        <f t="shared" si="0"/>
        <v>3</v>
      </c>
      <c r="L41" s="141"/>
      <c r="M41" s="132"/>
      <c r="N41" s="131"/>
      <c r="O41" s="119" t="str">
        <f>IF(ISERROR(VLOOKUP('Input Sheet'!$N41,TechNumber,2,FALSE)),"",VLOOKUP('Input Sheet'!$N41,TechNumber,2,FALSE))</f>
        <v/>
      </c>
      <c r="P41" s="122" t="str">
        <f t="shared" si="1"/>
        <v xml:space="preserve"> </v>
      </c>
      <c r="Q41" s="141"/>
      <c r="R41" s="132"/>
      <c r="S41" s="131"/>
      <c r="T41" s="119" t="str">
        <f>IF(ISERROR(VLOOKUP('Input Sheet'!$S41,TechNumber,2,FALSE)),"",VLOOKUP('Input Sheet'!$S41,TechNumber,2,FALSE))</f>
        <v/>
      </c>
      <c r="U41" s="125" t="str">
        <f t="shared" si="2"/>
        <v/>
      </c>
      <c r="V41" s="118">
        <f t="shared" si="3"/>
        <v>3</v>
      </c>
      <c r="W41" s="144"/>
      <c r="X41" s="133"/>
    </row>
    <row r="42" spans="1:24" ht="12.75" customHeight="1" x14ac:dyDescent="0.4">
      <c r="A42" s="133"/>
      <c r="B42" s="148"/>
      <c r="C42" s="145"/>
      <c r="D42" s="131"/>
      <c r="E42" s="146"/>
      <c r="F42" s="147"/>
      <c r="G42" s="141"/>
      <c r="H42" s="132"/>
      <c r="I42" s="131"/>
      <c r="J42" s="119" t="str">
        <f>IF(ISERROR(VLOOKUP('Input Sheet'!$I42,TechNumber,2,FALSE)),"",VLOOKUP('Input Sheet'!$I42,TechNumber,2,FALSE))</f>
        <v/>
      </c>
      <c r="K42" s="122" t="str">
        <f t="shared" si="0"/>
        <v/>
      </c>
      <c r="L42" s="141"/>
      <c r="M42" s="132"/>
      <c r="N42" s="131"/>
      <c r="O42" s="119" t="str">
        <f>IF(ISERROR(VLOOKUP('Input Sheet'!$N42,TechNumber,2,FALSE)),"",VLOOKUP('Input Sheet'!$N42,TechNumber,2,FALSE))</f>
        <v/>
      </c>
      <c r="P42" s="122" t="str">
        <f t="shared" si="1"/>
        <v xml:space="preserve"> </v>
      </c>
      <c r="Q42" s="153">
        <v>314.85000000000002</v>
      </c>
      <c r="R42" s="149">
        <v>3</v>
      </c>
      <c r="S42" s="150">
        <v>270</v>
      </c>
      <c r="T42" s="119">
        <f>IF(ISERROR(VLOOKUP('Input Sheet'!$S42,TechNumber,2,FALSE)),"",VLOOKUP('Input Sheet'!$S42,TechNumber,2,FALSE))</f>
        <v>25</v>
      </c>
      <c r="U42" s="125">
        <f t="shared" si="2"/>
        <v>75</v>
      </c>
      <c r="V42" s="118">
        <f t="shared" si="3"/>
        <v>75</v>
      </c>
      <c r="W42" s="144"/>
      <c r="X42" s="133"/>
    </row>
    <row r="43" spans="1:24" ht="12.75" customHeight="1" x14ac:dyDescent="0.4">
      <c r="A43" s="133"/>
      <c r="B43" s="137"/>
      <c r="C43" s="145"/>
      <c r="D43" s="131"/>
      <c r="E43" s="146"/>
      <c r="F43" s="147"/>
      <c r="G43" s="153">
        <v>15.95</v>
      </c>
      <c r="H43" s="149">
        <v>0.5</v>
      </c>
      <c r="I43" s="150">
        <v>445</v>
      </c>
      <c r="J43" s="119">
        <f>IF(ISERROR(VLOOKUP('Input Sheet'!$I43,TechNumber,2,FALSE)),"",VLOOKUP('Input Sheet'!$I43,TechNumber,2,FALSE))</f>
        <v>10</v>
      </c>
      <c r="K43" s="122">
        <f t="shared" si="0"/>
        <v>5</v>
      </c>
      <c r="L43" s="141"/>
      <c r="M43" s="132"/>
      <c r="N43" s="131"/>
      <c r="O43" s="119" t="str">
        <f>IF(ISERROR(VLOOKUP('Input Sheet'!$N43,TechNumber,2,FALSE)),"",VLOOKUP('Input Sheet'!$N43,TechNumber,2,FALSE))</f>
        <v/>
      </c>
      <c r="P43" s="122" t="str">
        <f t="shared" si="1"/>
        <v xml:space="preserve"> </v>
      </c>
      <c r="Q43" s="141"/>
      <c r="R43" s="132"/>
      <c r="S43" s="131"/>
      <c r="T43" s="119" t="str">
        <f>IF(ISERROR(VLOOKUP('Input Sheet'!$S43,TechNumber,2,FALSE)),"",VLOOKUP('Input Sheet'!$S43,TechNumber,2,FALSE))</f>
        <v/>
      </c>
      <c r="U43" s="125" t="str">
        <f t="shared" si="2"/>
        <v/>
      </c>
      <c r="V43" s="118">
        <f t="shared" si="3"/>
        <v>5</v>
      </c>
      <c r="W43" s="144"/>
      <c r="X43" s="133"/>
    </row>
    <row r="44" spans="1:24" ht="12.75" customHeight="1" x14ac:dyDescent="0.4">
      <c r="A44" s="133"/>
      <c r="B44" s="137"/>
      <c r="C44" s="145"/>
      <c r="D44" s="131"/>
      <c r="E44" s="146"/>
      <c r="F44" s="147"/>
      <c r="G44" s="141"/>
      <c r="H44" s="132"/>
      <c r="I44" s="131"/>
      <c r="J44" s="119" t="str">
        <f>IF(ISERROR(VLOOKUP('Input Sheet'!$I44,TechNumber,2,FALSE)),"",VLOOKUP('Input Sheet'!$I44,TechNumber,2,FALSE))</f>
        <v/>
      </c>
      <c r="K44" s="122" t="str">
        <f t="shared" si="0"/>
        <v/>
      </c>
      <c r="L44" s="141"/>
      <c r="M44" s="132"/>
      <c r="N44" s="131"/>
      <c r="O44" s="119" t="str">
        <f>IF(ISERROR(VLOOKUP('Input Sheet'!$N44,TechNumber,2,FALSE)),"",VLOOKUP('Input Sheet'!$N44,TechNumber,2,FALSE))</f>
        <v/>
      </c>
      <c r="P44" s="122" t="str">
        <f t="shared" si="1"/>
        <v xml:space="preserve"> </v>
      </c>
      <c r="Q44" s="153">
        <v>104.95</v>
      </c>
      <c r="R44" s="149">
        <v>1</v>
      </c>
      <c r="S44" s="150">
        <v>270</v>
      </c>
      <c r="T44" s="119">
        <f>IF(ISERROR(VLOOKUP('Input Sheet'!$S44,TechNumber,2,FALSE)),"",VLOOKUP('Input Sheet'!$S44,TechNumber,2,FALSE))</f>
        <v>25</v>
      </c>
      <c r="U44" s="125">
        <f t="shared" si="2"/>
        <v>25</v>
      </c>
      <c r="V44" s="118">
        <f t="shared" si="3"/>
        <v>25</v>
      </c>
      <c r="W44" s="144"/>
      <c r="X44" s="133"/>
    </row>
    <row r="45" spans="1:24" ht="12.75" customHeight="1" x14ac:dyDescent="0.4">
      <c r="A45" s="133"/>
      <c r="B45" s="148">
        <v>28</v>
      </c>
      <c r="C45" s="155">
        <v>147364</v>
      </c>
      <c r="D45" s="150">
        <v>2012</v>
      </c>
      <c r="E45" s="151" t="s">
        <v>83</v>
      </c>
      <c r="F45" s="152">
        <v>46540</v>
      </c>
      <c r="G45" s="141"/>
      <c r="H45" s="132"/>
      <c r="I45" s="131"/>
      <c r="J45" s="119" t="str">
        <f>IF(ISERROR(VLOOKUP('Input Sheet'!$I45,TechNumber,2,FALSE)),"",VLOOKUP('Input Sheet'!$I45,TechNumber,2,FALSE))</f>
        <v/>
      </c>
      <c r="K45" s="122" t="str">
        <f t="shared" si="0"/>
        <v/>
      </c>
      <c r="L45" s="153">
        <v>90</v>
      </c>
      <c r="M45" s="149">
        <v>2.6</v>
      </c>
      <c r="N45" s="150">
        <v>270</v>
      </c>
      <c r="O45" s="119">
        <f>IF(ISERROR(VLOOKUP('Input Sheet'!$N45,TechNumber,2,FALSE)),"",VLOOKUP('Input Sheet'!$N45,TechNumber,2,FALSE))</f>
        <v>25</v>
      </c>
      <c r="P45" s="122">
        <f t="shared" si="1"/>
        <v>65</v>
      </c>
      <c r="Q45" s="141"/>
      <c r="R45" s="132"/>
      <c r="S45" s="131"/>
      <c r="T45" s="119" t="str">
        <f>IF(ISERROR(VLOOKUP('Input Sheet'!$S45,TechNumber,2,FALSE)),"",VLOOKUP('Input Sheet'!$S45,TechNumber,2,FALSE))</f>
        <v/>
      </c>
      <c r="U45" s="125" t="str">
        <f t="shared" si="2"/>
        <v/>
      </c>
      <c r="V45" s="118">
        <f t="shared" si="3"/>
        <v>65</v>
      </c>
      <c r="W45" s="154">
        <v>1</v>
      </c>
      <c r="X45" s="133"/>
    </row>
    <row r="46" spans="1:24" ht="12.75" customHeight="1" x14ac:dyDescent="0.4">
      <c r="A46" s="133"/>
      <c r="B46" s="148">
        <v>29</v>
      </c>
      <c r="C46" s="155">
        <v>147368</v>
      </c>
      <c r="D46" s="150">
        <v>2007</v>
      </c>
      <c r="E46" s="151" t="s">
        <v>77</v>
      </c>
      <c r="F46" s="152">
        <v>229731</v>
      </c>
      <c r="G46" s="141"/>
      <c r="H46" s="132"/>
      <c r="I46" s="131"/>
      <c r="J46" s="119" t="str">
        <f>IF(ISERROR(VLOOKUP('Input Sheet'!$I46,TechNumber,2,FALSE)),"",VLOOKUP('Input Sheet'!$I46,TechNumber,2,FALSE))</f>
        <v/>
      </c>
      <c r="K46" s="122" t="str">
        <f t="shared" si="0"/>
        <v/>
      </c>
      <c r="L46" s="141"/>
      <c r="M46" s="132"/>
      <c r="N46" s="131"/>
      <c r="O46" s="119" t="str">
        <f>IF(ISERROR(VLOOKUP('Input Sheet'!$N46,TechNumber,2,FALSE)),"",VLOOKUP('Input Sheet'!$N46,TechNumber,2,FALSE))</f>
        <v/>
      </c>
      <c r="P46" s="122" t="str">
        <f t="shared" si="1"/>
        <v xml:space="preserve"> </v>
      </c>
      <c r="Q46" s="153">
        <v>524.75</v>
      </c>
      <c r="R46" s="149">
        <v>6.5</v>
      </c>
      <c r="S46" s="150">
        <v>21</v>
      </c>
      <c r="T46" s="119">
        <f>IF(ISERROR(VLOOKUP('Input Sheet'!$S46,TechNumber,2,FALSE)),"",VLOOKUP('Input Sheet'!$S46,TechNumber,2,FALSE))</f>
        <v>26</v>
      </c>
      <c r="U46" s="125">
        <f t="shared" si="2"/>
        <v>169</v>
      </c>
      <c r="V46" s="118">
        <f t="shared" si="3"/>
        <v>169</v>
      </c>
      <c r="W46" s="154">
        <v>1</v>
      </c>
      <c r="X46" s="133"/>
    </row>
    <row r="47" spans="1:24" ht="12.75" customHeight="1" x14ac:dyDescent="0.4">
      <c r="A47" s="133"/>
      <c r="B47" s="148">
        <v>30</v>
      </c>
      <c r="C47" s="155">
        <v>147369</v>
      </c>
      <c r="D47" s="150">
        <v>2009</v>
      </c>
      <c r="E47" s="151">
        <v>1500</v>
      </c>
      <c r="F47" s="152">
        <v>107527</v>
      </c>
      <c r="G47" s="141"/>
      <c r="H47" s="132"/>
      <c r="I47" s="131"/>
      <c r="J47" s="119" t="str">
        <f>IF(ISERROR(VLOOKUP('Input Sheet'!$I47,TechNumber,2,FALSE)),"",VLOOKUP('Input Sheet'!$I47,TechNumber,2,FALSE))</f>
        <v/>
      </c>
      <c r="K47" s="122" t="str">
        <f t="shared" si="0"/>
        <v/>
      </c>
      <c r="L47" s="153">
        <v>24.95</v>
      </c>
      <c r="M47" s="149">
        <v>0.5</v>
      </c>
      <c r="N47" s="150">
        <v>243</v>
      </c>
      <c r="O47" s="119">
        <f>IF(ISERROR(VLOOKUP('Input Sheet'!$N47,TechNumber,2,FALSE)),"",VLOOKUP('Input Sheet'!$N47,TechNumber,2,FALSE))</f>
        <v>12</v>
      </c>
      <c r="P47" s="122">
        <f t="shared" si="1"/>
        <v>6</v>
      </c>
      <c r="Q47" s="141"/>
      <c r="R47" s="132"/>
      <c r="S47" s="131"/>
      <c r="T47" s="119" t="str">
        <f>IF(ISERROR(VLOOKUP('Input Sheet'!$S47,TechNumber,2,FALSE)),"",VLOOKUP('Input Sheet'!$S47,TechNumber,2,FALSE))</f>
        <v/>
      </c>
      <c r="U47" s="125" t="str">
        <f t="shared" si="2"/>
        <v/>
      </c>
      <c r="V47" s="118">
        <f t="shared" si="3"/>
        <v>6</v>
      </c>
      <c r="W47" s="144"/>
      <c r="X47" s="133"/>
    </row>
    <row r="48" spans="1:24" ht="12.75" customHeight="1" x14ac:dyDescent="0.4">
      <c r="A48" s="133"/>
      <c r="B48" s="137"/>
      <c r="C48" s="145"/>
      <c r="D48" s="131"/>
      <c r="E48" s="146"/>
      <c r="F48" s="147"/>
      <c r="G48" s="153">
        <v>10.5</v>
      </c>
      <c r="H48" s="149">
        <v>0.3</v>
      </c>
      <c r="I48" s="150">
        <v>243</v>
      </c>
      <c r="J48" s="119">
        <f>IF(ISERROR(VLOOKUP('Input Sheet'!$I48,TechNumber,2,FALSE)),"",VLOOKUP('Input Sheet'!$I48,TechNumber,2,FALSE))</f>
        <v>12</v>
      </c>
      <c r="K48" s="122">
        <f t="shared" si="0"/>
        <v>3.5999999999999996</v>
      </c>
      <c r="L48" s="141"/>
      <c r="M48" s="132"/>
      <c r="N48" s="131"/>
      <c r="O48" s="119" t="str">
        <f>IF(ISERROR(VLOOKUP('Input Sheet'!$N48,TechNumber,2,FALSE)),"",VLOOKUP('Input Sheet'!$N48,TechNumber,2,FALSE))</f>
        <v/>
      </c>
      <c r="P48" s="122" t="str">
        <f t="shared" si="1"/>
        <v xml:space="preserve"> </v>
      </c>
      <c r="Q48" s="141"/>
      <c r="R48" s="132"/>
      <c r="S48" s="131"/>
      <c r="T48" s="119" t="str">
        <f>IF(ISERROR(VLOOKUP('Input Sheet'!$S48,TechNumber,2,FALSE)),"",VLOOKUP('Input Sheet'!$S48,TechNumber,2,FALSE))</f>
        <v/>
      </c>
      <c r="U48" s="125" t="str">
        <f t="shared" si="2"/>
        <v/>
      </c>
      <c r="V48" s="118">
        <f t="shared" si="3"/>
        <v>3.5999999999999996</v>
      </c>
      <c r="W48" s="144"/>
      <c r="X48" s="133"/>
    </row>
    <row r="49" spans="1:24" ht="12.75" customHeight="1" x14ac:dyDescent="0.4">
      <c r="A49" s="133"/>
      <c r="B49" s="148">
        <v>31</v>
      </c>
      <c r="C49" s="155">
        <v>147370</v>
      </c>
      <c r="D49" s="150">
        <v>2010</v>
      </c>
      <c r="E49" s="151" t="s">
        <v>77</v>
      </c>
      <c r="F49" s="152">
        <v>144469</v>
      </c>
      <c r="G49" s="141"/>
      <c r="H49" s="132"/>
      <c r="I49" s="131"/>
      <c r="J49" s="119" t="str">
        <f>IF(ISERROR(VLOOKUP('Input Sheet'!$I49,TechNumber,2,FALSE)),"",VLOOKUP('Input Sheet'!$I49,TechNumber,2,FALSE))</f>
        <v/>
      </c>
      <c r="K49" s="122" t="str">
        <f t="shared" si="0"/>
        <v/>
      </c>
      <c r="L49" s="141"/>
      <c r="M49" s="132"/>
      <c r="N49" s="131"/>
      <c r="O49" s="119" t="str">
        <f>IF(ISERROR(VLOOKUP('Input Sheet'!$N49,TechNumber,2,FALSE)),"",VLOOKUP('Input Sheet'!$N49,TechNumber,2,FALSE))</f>
        <v/>
      </c>
      <c r="P49" s="122" t="str">
        <f t="shared" si="1"/>
        <v xml:space="preserve"> </v>
      </c>
      <c r="Q49" s="153">
        <v>262.38</v>
      </c>
      <c r="R49" s="149">
        <v>2.5</v>
      </c>
      <c r="S49" s="150">
        <v>21</v>
      </c>
      <c r="T49" s="119">
        <f>IF(ISERROR(VLOOKUP('Input Sheet'!$S49,TechNumber,2,FALSE)),"",VLOOKUP('Input Sheet'!$S49,TechNumber,2,FALSE))</f>
        <v>26</v>
      </c>
      <c r="U49" s="125">
        <f t="shared" si="2"/>
        <v>65</v>
      </c>
      <c r="V49" s="118">
        <f t="shared" si="3"/>
        <v>65</v>
      </c>
      <c r="W49" s="154">
        <v>1</v>
      </c>
      <c r="X49" s="133"/>
    </row>
    <row r="50" spans="1:24" ht="12.75" customHeight="1" x14ac:dyDescent="0.4">
      <c r="A50" s="133"/>
      <c r="B50" s="148">
        <v>32</v>
      </c>
      <c r="C50" s="155">
        <v>147371</v>
      </c>
      <c r="D50" s="150">
        <v>2010</v>
      </c>
      <c r="E50" s="151" t="s">
        <v>84</v>
      </c>
      <c r="F50" s="152">
        <v>78918</v>
      </c>
      <c r="G50" s="153">
        <v>10.5</v>
      </c>
      <c r="H50" s="149">
        <v>0.3</v>
      </c>
      <c r="I50" s="150">
        <v>392</v>
      </c>
      <c r="J50" s="119">
        <f>IF(ISERROR(VLOOKUP('Input Sheet'!$I50,TechNumber,2,FALSE)),"",VLOOKUP('Input Sheet'!$I50,TechNumber,2,FALSE))</f>
        <v>10</v>
      </c>
      <c r="K50" s="122">
        <f t="shared" si="0"/>
        <v>3</v>
      </c>
      <c r="L50" s="141"/>
      <c r="M50" s="132"/>
      <c r="N50" s="131"/>
      <c r="O50" s="119" t="str">
        <f>IF(ISERROR(VLOOKUP('Input Sheet'!$N50,TechNumber,2,FALSE)),"",VLOOKUP('Input Sheet'!$N50,TechNumber,2,FALSE))</f>
        <v/>
      </c>
      <c r="P50" s="122" t="str">
        <f t="shared" si="1"/>
        <v xml:space="preserve"> </v>
      </c>
      <c r="Q50" s="141"/>
      <c r="R50" s="132"/>
      <c r="S50" s="131"/>
      <c r="T50" s="119" t="str">
        <f>IF(ISERROR(VLOOKUP('Input Sheet'!$S50,TechNumber,2,FALSE)),"",VLOOKUP('Input Sheet'!$S50,TechNumber,2,FALSE))</f>
        <v/>
      </c>
      <c r="U50" s="125" t="str">
        <f t="shared" si="2"/>
        <v/>
      </c>
      <c r="V50" s="118">
        <f t="shared" si="3"/>
        <v>3</v>
      </c>
      <c r="W50" s="154">
        <v>1</v>
      </c>
      <c r="X50" s="133"/>
    </row>
    <row r="51" spans="1:24" ht="12.75" customHeight="1" x14ac:dyDescent="0.4">
      <c r="A51" s="133"/>
      <c r="B51" s="148">
        <v>33</v>
      </c>
      <c r="C51" s="155">
        <v>147374</v>
      </c>
      <c r="D51" s="150">
        <v>2017</v>
      </c>
      <c r="E51" s="151" t="s">
        <v>85</v>
      </c>
      <c r="F51" s="152">
        <v>4729</v>
      </c>
      <c r="G51" s="153">
        <v>10.5</v>
      </c>
      <c r="H51" s="149">
        <v>0.3</v>
      </c>
      <c r="I51" s="150">
        <v>445</v>
      </c>
      <c r="J51" s="119">
        <f>IF(ISERROR(VLOOKUP('Input Sheet'!$I51,TechNumber,2,FALSE)),"",VLOOKUP('Input Sheet'!$I51,TechNumber,2,FALSE))</f>
        <v>10</v>
      </c>
      <c r="K51" s="122">
        <f t="shared" si="0"/>
        <v>3</v>
      </c>
      <c r="L51" s="141"/>
      <c r="M51" s="132"/>
      <c r="N51" s="131"/>
      <c r="O51" s="119" t="str">
        <f>IF(ISERROR(VLOOKUP('Input Sheet'!$N51,TechNumber,2,FALSE)),"",VLOOKUP('Input Sheet'!$N51,TechNumber,2,FALSE))</f>
        <v/>
      </c>
      <c r="P51" s="122" t="str">
        <f t="shared" si="1"/>
        <v xml:space="preserve"> </v>
      </c>
      <c r="Q51" s="141"/>
      <c r="R51" s="132"/>
      <c r="S51" s="131"/>
      <c r="T51" s="119" t="str">
        <f>IF(ISERROR(VLOOKUP('Input Sheet'!$S51,TechNumber,2,FALSE)),"",VLOOKUP('Input Sheet'!$S51,TechNumber,2,FALSE))</f>
        <v/>
      </c>
      <c r="U51" s="125" t="str">
        <f t="shared" si="2"/>
        <v/>
      </c>
      <c r="V51" s="118">
        <f t="shared" si="3"/>
        <v>3</v>
      </c>
      <c r="W51" s="144"/>
      <c r="X51" s="133"/>
    </row>
    <row r="52" spans="1:24" ht="12.75" customHeight="1" x14ac:dyDescent="0.4">
      <c r="A52" s="133"/>
      <c r="B52" s="137"/>
      <c r="C52" s="145"/>
      <c r="D52" s="131"/>
      <c r="E52" s="146"/>
      <c r="F52" s="147"/>
      <c r="G52" s="153">
        <v>15.95</v>
      </c>
      <c r="H52" s="149">
        <v>0.5</v>
      </c>
      <c r="I52" s="150">
        <v>445</v>
      </c>
      <c r="J52" s="119">
        <f>IF(ISERROR(VLOOKUP('Input Sheet'!$I52,TechNumber,2,FALSE)),"",VLOOKUP('Input Sheet'!$I52,TechNumber,2,FALSE))</f>
        <v>10</v>
      </c>
      <c r="K52" s="122">
        <f t="shared" si="0"/>
        <v>5</v>
      </c>
      <c r="L52" s="141"/>
      <c r="M52" s="132"/>
      <c r="N52" s="131"/>
      <c r="O52" s="119" t="str">
        <f>IF(ISERROR(VLOOKUP('Input Sheet'!$N52,TechNumber,2,FALSE)),"",VLOOKUP('Input Sheet'!$N52,TechNumber,2,FALSE))</f>
        <v/>
      </c>
      <c r="P52" s="122" t="str">
        <f t="shared" si="1"/>
        <v xml:space="preserve"> </v>
      </c>
      <c r="Q52" s="141"/>
      <c r="R52" s="132"/>
      <c r="S52" s="131"/>
      <c r="T52" s="119" t="str">
        <f>IF(ISERROR(VLOOKUP('Input Sheet'!$S52,TechNumber,2,FALSE)),"",VLOOKUP('Input Sheet'!$S52,TechNumber,2,FALSE))</f>
        <v/>
      </c>
      <c r="U52" s="125" t="str">
        <f t="shared" si="2"/>
        <v/>
      </c>
      <c r="V52" s="118">
        <f t="shared" si="3"/>
        <v>5</v>
      </c>
      <c r="W52" s="144"/>
      <c r="X52" s="133"/>
    </row>
    <row r="53" spans="1:24" ht="12.75" customHeight="1" x14ac:dyDescent="0.4">
      <c r="A53" s="133"/>
      <c r="B53" s="148">
        <v>34</v>
      </c>
      <c r="C53" s="155">
        <v>147376</v>
      </c>
      <c r="D53" s="150">
        <v>2015</v>
      </c>
      <c r="E53" s="151" t="s">
        <v>86</v>
      </c>
      <c r="F53" s="152">
        <v>30046</v>
      </c>
      <c r="G53" s="153">
        <v>10.5</v>
      </c>
      <c r="H53" s="149">
        <v>0.3</v>
      </c>
      <c r="I53" s="150">
        <v>392</v>
      </c>
      <c r="J53" s="119">
        <f>IF(ISERROR(VLOOKUP('Input Sheet'!$I53,TechNumber,2,FALSE)),"",VLOOKUP('Input Sheet'!$I53,TechNumber,2,FALSE))</f>
        <v>10</v>
      </c>
      <c r="K53" s="122">
        <f t="shared" si="0"/>
        <v>3</v>
      </c>
      <c r="L53" s="141"/>
      <c r="M53" s="132"/>
      <c r="N53" s="131"/>
      <c r="O53" s="119" t="str">
        <f>IF(ISERROR(VLOOKUP('Input Sheet'!$N53,TechNumber,2,FALSE)),"",VLOOKUP('Input Sheet'!$N53,TechNumber,2,FALSE))</f>
        <v/>
      </c>
      <c r="P53" s="122" t="str">
        <f t="shared" si="1"/>
        <v xml:space="preserve"> </v>
      </c>
      <c r="Q53" s="141"/>
      <c r="R53" s="132"/>
      <c r="S53" s="131"/>
      <c r="T53" s="119" t="str">
        <f>IF(ISERROR(VLOOKUP('Input Sheet'!$S53,TechNumber,2,FALSE)),"",VLOOKUP('Input Sheet'!$S53,TechNumber,2,FALSE))</f>
        <v/>
      </c>
      <c r="U53" s="125" t="str">
        <f t="shared" si="2"/>
        <v/>
      </c>
      <c r="V53" s="118">
        <f t="shared" si="3"/>
        <v>3</v>
      </c>
      <c r="W53" s="144"/>
      <c r="X53" s="133"/>
    </row>
    <row r="54" spans="1:24" ht="12.75" customHeight="1" x14ac:dyDescent="0.4">
      <c r="A54" s="133"/>
      <c r="B54" s="137"/>
      <c r="C54" s="145"/>
      <c r="D54" s="131"/>
      <c r="E54" s="146"/>
      <c r="F54" s="147"/>
      <c r="G54" s="153">
        <v>15.95</v>
      </c>
      <c r="H54" s="149">
        <v>0.5</v>
      </c>
      <c r="I54" s="150">
        <v>392</v>
      </c>
      <c r="J54" s="119">
        <f>IF(ISERROR(VLOOKUP('Input Sheet'!$I54,TechNumber,2,FALSE)),"",VLOOKUP('Input Sheet'!$I54,TechNumber,2,FALSE))</f>
        <v>10</v>
      </c>
      <c r="K54" s="122">
        <f t="shared" si="0"/>
        <v>5</v>
      </c>
      <c r="L54" s="141"/>
      <c r="M54" s="132"/>
      <c r="N54" s="131"/>
      <c r="O54" s="119" t="str">
        <f>IF(ISERROR(VLOOKUP('Input Sheet'!$N54,TechNumber,2,FALSE)),"",VLOOKUP('Input Sheet'!$N54,TechNumber,2,FALSE))</f>
        <v/>
      </c>
      <c r="P54" s="122" t="str">
        <f t="shared" si="1"/>
        <v xml:space="preserve"> </v>
      </c>
      <c r="Q54" s="141"/>
      <c r="R54" s="132"/>
      <c r="S54" s="131"/>
      <c r="T54" s="119" t="str">
        <f>IF(ISERROR(VLOOKUP('Input Sheet'!$S54,TechNumber,2,FALSE)),"",VLOOKUP('Input Sheet'!$S54,TechNumber,2,FALSE))</f>
        <v/>
      </c>
      <c r="U54" s="125" t="str">
        <f t="shared" si="2"/>
        <v/>
      </c>
      <c r="V54" s="118">
        <f t="shared" si="3"/>
        <v>5</v>
      </c>
      <c r="W54" s="144"/>
      <c r="X54" s="133"/>
    </row>
    <row r="55" spans="1:24" ht="12.75" customHeight="1" x14ac:dyDescent="0.4">
      <c r="A55" s="133"/>
      <c r="B55" s="148">
        <v>35</v>
      </c>
      <c r="C55" s="155">
        <v>147378</v>
      </c>
      <c r="D55" s="150">
        <v>2015</v>
      </c>
      <c r="E55" s="151" t="s">
        <v>81</v>
      </c>
      <c r="F55" s="152">
        <v>37175</v>
      </c>
      <c r="G55" s="153">
        <v>10.5</v>
      </c>
      <c r="H55" s="149">
        <v>0.3</v>
      </c>
      <c r="I55" s="150">
        <v>243</v>
      </c>
      <c r="J55" s="119">
        <f>IF(ISERROR(VLOOKUP('Input Sheet'!$I55,TechNumber,2,FALSE)),"",VLOOKUP('Input Sheet'!$I55,TechNumber,2,FALSE))</f>
        <v>12</v>
      </c>
      <c r="K55" s="122">
        <f t="shared" si="0"/>
        <v>3.5999999999999996</v>
      </c>
      <c r="L55" s="141"/>
      <c r="M55" s="132"/>
      <c r="N55" s="131"/>
      <c r="O55" s="119" t="str">
        <f>IF(ISERROR(VLOOKUP('Input Sheet'!$N55,TechNumber,2,FALSE)),"",VLOOKUP('Input Sheet'!$N55,TechNumber,2,FALSE))</f>
        <v/>
      </c>
      <c r="P55" s="122" t="str">
        <f t="shared" si="1"/>
        <v xml:space="preserve"> </v>
      </c>
      <c r="Q55" s="141"/>
      <c r="R55" s="132"/>
      <c r="S55" s="131"/>
      <c r="T55" s="119" t="str">
        <f>IF(ISERROR(VLOOKUP('Input Sheet'!$S55,TechNumber,2,FALSE)),"",VLOOKUP('Input Sheet'!$S55,TechNumber,2,FALSE))</f>
        <v/>
      </c>
      <c r="U55" s="125" t="str">
        <f t="shared" si="2"/>
        <v/>
      </c>
      <c r="V55" s="118">
        <f t="shared" si="3"/>
        <v>3.5999999999999996</v>
      </c>
      <c r="W55" s="154">
        <v>1</v>
      </c>
      <c r="X55" s="133"/>
    </row>
    <row r="56" spans="1:24" ht="12.75" customHeight="1" x14ac:dyDescent="0.4">
      <c r="A56" s="133"/>
      <c r="B56" s="148">
        <v>36</v>
      </c>
      <c r="C56" s="155">
        <v>147379</v>
      </c>
      <c r="D56" s="150">
        <v>2006</v>
      </c>
      <c r="E56" s="151" t="s">
        <v>87</v>
      </c>
      <c r="F56" s="152">
        <v>119513</v>
      </c>
      <c r="G56" s="153">
        <v>10.5</v>
      </c>
      <c r="H56" s="149">
        <v>0.3</v>
      </c>
      <c r="I56" s="150">
        <v>399</v>
      </c>
      <c r="J56" s="119">
        <f>IF(ISERROR(VLOOKUP('Input Sheet'!$I56,TechNumber,2,FALSE)),"",VLOOKUP('Input Sheet'!$I56,TechNumber,2,FALSE))</f>
        <v>10</v>
      </c>
      <c r="K56" s="122">
        <f t="shared" si="0"/>
        <v>3</v>
      </c>
      <c r="L56" s="141"/>
      <c r="M56" s="132"/>
      <c r="N56" s="131"/>
      <c r="O56" s="119" t="str">
        <f>IF(ISERROR(VLOOKUP('Input Sheet'!$N56,TechNumber,2,FALSE)),"",VLOOKUP('Input Sheet'!$N56,TechNumber,2,FALSE))</f>
        <v/>
      </c>
      <c r="P56" s="122" t="str">
        <f t="shared" si="1"/>
        <v xml:space="preserve"> </v>
      </c>
      <c r="Q56" s="141"/>
      <c r="R56" s="132"/>
      <c r="S56" s="131"/>
      <c r="T56" s="119" t="str">
        <f>IF(ISERROR(VLOOKUP('Input Sheet'!$S56,TechNumber,2,FALSE)),"",VLOOKUP('Input Sheet'!$S56,TechNumber,2,FALSE))</f>
        <v/>
      </c>
      <c r="U56" s="125" t="str">
        <f t="shared" si="2"/>
        <v/>
      </c>
      <c r="V56" s="118">
        <f t="shared" si="3"/>
        <v>3</v>
      </c>
      <c r="W56" s="154">
        <v>1</v>
      </c>
      <c r="X56" s="133"/>
    </row>
    <row r="57" spans="1:24" ht="12.75" customHeight="1" x14ac:dyDescent="0.4">
      <c r="A57" s="133"/>
      <c r="B57" s="148">
        <v>37</v>
      </c>
      <c r="C57" s="155">
        <v>147380</v>
      </c>
      <c r="D57" s="150">
        <v>2004</v>
      </c>
      <c r="E57" s="151">
        <v>2500</v>
      </c>
      <c r="F57" s="152">
        <v>357508</v>
      </c>
      <c r="G57" s="141"/>
      <c r="H57" s="132"/>
      <c r="I57" s="131"/>
      <c r="J57" s="119" t="str">
        <f>IF(ISERROR(VLOOKUP('Input Sheet'!$I57,TechNumber,2,FALSE)),"",VLOOKUP('Input Sheet'!$I57,TechNumber,2,FALSE))</f>
        <v/>
      </c>
      <c r="K57" s="122" t="str">
        <f t="shared" si="0"/>
        <v/>
      </c>
      <c r="L57" s="141"/>
      <c r="M57" s="132"/>
      <c r="N57" s="131"/>
      <c r="O57" s="119" t="str">
        <f>IF(ISERROR(VLOOKUP('Input Sheet'!$N57,TechNumber,2,FALSE)),"",VLOOKUP('Input Sheet'!$N57,TechNumber,2,FALSE))</f>
        <v/>
      </c>
      <c r="P57" s="122" t="str">
        <f t="shared" si="1"/>
        <v xml:space="preserve"> </v>
      </c>
      <c r="Q57" s="153">
        <v>267</v>
      </c>
      <c r="R57" s="149">
        <v>3</v>
      </c>
      <c r="S57" s="150">
        <v>8</v>
      </c>
      <c r="T57" s="119">
        <f>IF(ISERROR(VLOOKUP('Input Sheet'!$S57,TechNumber,2,FALSE)),"",VLOOKUP('Input Sheet'!$S57,TechNumber,2,FALSE))</f>
        <v>26</v>
      </c>
      <c r="U57" s="125">
        <f t="shared" si="2"/>
        <v>78</v>
      </c>
      <c r="V57" s="118">
        <f t="shared" si="3"/>
        <v>78</v>
      </c>
      <c r="W57" s="144"/>
      <c r="X57" s="133"/>
    </row>
    <row r="58" spans="1:24" ht="12.75" customHeight="1" x14ac:dyDescent="0.4">
      <c r="A58" s="133"/>
      <c r="B58" s="137"/>
      <c r="C58" s="145"/>
      <c r="D58" s="131"/>
      <c r="E58" s="146"/>
      <c r="F58" s="147"/>
      <c r="G58" s="141"/>
      <c r="H58" s="132"/>
      <c r="I58" s="131"/>
      <c r="J58" s="119" t="str">
        <f>IF(ISERROR(VLOOKUP('Input Sheet'!$I58,TechNumber,2,FALSE)),"",VLOOKUP('Input Sheet'!$I58,TechNumber,2,FALSE))</f>
        <v/>
      </c>
      <c r="K58" s="122" t="str">
        <f t="shared" si="0"/>
        <v/>
      </c>
      <c r="L58" s="141"/>
      <c r="M58" s="132"/>
      <c r="N58" s="131"/>
      <c r="O58" s="119" t="str">
        <f>IF(ISERROR(VLOOKUP('Input Sheet'!$N58,TechNumber,2,FALSE)),"",VLOOKUP('Input Sheet'!$N58,TechNumber,2,FALSE))</f>
        <v/>
      </c>
      <c r="P58" s="122" t="str">
        <f t="shared" si="1"/>
        <v xml:space="preserve"> </v>
      </c>
      <c r="Q58" s="153">
        <v>133.5</v>
      </c>
      <c r="R58" s="149">
        <v>1.5</v>
      </c>
      <c r="S58" s="150">
        <v>8</v>
      </c>
      <c r="T58" s="119">
        <f>IF(ISERROR(VLOOKUP('Input Sheet'!$S58,TechNumber,2,FALSE)),"",VLOOKUP('Input Sheet'!$S58,TechNumber,2,FALSE))</f>
        <v>26</v>
      </c>
      <c r="U58" s="125">
        <f t="shared" si="2"/>
        <v>39</v>
      </c>
      <c r="V58" s="118">
        <f t="shared" si="3"/>
        <v>39</v>
      </c>
      <c r="W58" s="144"/>
      <c r="X58" s="133"/>
    </row>
    <row r="59" spans="1:24" ht="12.75" customHeight="1" x14ac:dyDescent="0.4">
      <c r="A59" s="133"/>
      <c r="B59" s="148">
        <v>38</v>
      </c>
      <c r="C59" s="155">
        <v>147381</v>
      </c>
      <c r="D59" s="150">
        <v>2007</v>
      </c>
      <c r="E59" s="151" t="s">
        <v>72</v>
      </c>
      <c r="F59" s="152">
        <v>152250</v>
      </c>
      <c r="G59" s="153">
        <v>10.5</v>
      </c>
      <c r="H59" s="149">
        <v>0.3</v>
      </c>
      <c r="I59" s="150">
        <v>399</v>
      </c>
      <c r="J59" s="119">
        <f>IF(ISERROR(VLOOKUP('Input Sheet'!$I59,TechNumber,2,FALSE)),"",VLOOKUP('Input Sheet'!$I59,TechNumber,2,FALSE))</f>
        <v>10</v>
      </c>
      <c r="K59" s="122">
        <f t="shared" si="0"/>
        <v>3</v>
      </c>
      <c r="L59" s="141"/>
      <c r="M59" s="132"/>
      <c r="N59" s="131"/>
      <c r="O59" s="119" t="str">
        <f>IF(ISERROR(VLOOKUP('Input Sheet'!$N59,TechNumber,2,FALSE)),"",VLOOKUP('Input Sheet'!$N59,TechNumber,2,FALSE))</f>
        <v/>
      </c>
      <c r="P59" s="122" t="str">
        <f t="shared" si="1"/>
        <v xml:space="preserve"> </v>
      </c>
      <c r="Q59" s="141"/>
      <c r="R59" s="132"/>
      <c r="S59" s="131"/>
      <c r="T59" s="119" t="str">
        <f>IF(ISERROR(VLOOKUP('Input Sheet'!$S59,TechNumber,2,FALSE)),"",VLOOKUP('Input Sheet'!$S59,TechNumber,2,FALSE))</f>
        <v/>
      </c>
      <c r="U59" s="125" t="str">
        <f t="shared" si="2"/>
        <v/>
      </c>
      <c r="V59" s="118">
        <f t="shared" si="3"/>
        <v>3</v>
      </c>
      <c r="W59" s="144"/>
      <c r="X59" s="133"/>
    </row>
    <row r="60" spans="1:24" ht="12.75" customHeight="1" x14ac:dyDescent="0.4">
      <c r="A60" s="133"/>
      <c r="B60" s="137"/>
      <c r="C60" s="145"/>
      <c r="D60" s="131"/>
      <c r="E60" s="146"/>
      <c r="F60" s="147"/>
      <c r="G60" s="153">
        <v>15.95</v>
      </c>
      <c r="H60" s="149">
        <v>0.5</v>
      </c>
      <c r="I60" s="150">
        <v>399</v>
      </c>
      <c r="J60" s="119">
        <f>IF(ISERROR(VLOOKUP('Input Sheet'!$I60,TechNumber,2,FALSE)),"",VLOOKUP('Input Sheet'!$I60,TechNumber,2,FALSE))</f>
        <v>10</v>
      </c>
      <c r="K60" s="122">
        <f t="shared" si="0"/>
        <v>5</v>
      </c>
      <c r="L60" s="141"/>
      <c r="M60" s="132"/>
      <c r="N60" s="131"/>
      <c r="O60" s="119" t="str">
        <f>IF(ISERROR(VLOOKUP('Input Sheet'!$N60,TechNumber,2,FALSE)),"",VLOOKUP('Input Sheet'!$N60,TechNumber,2,FALSE))</f>
        <v/>
      </c>
      <c r="P60" s="122" t="str">
        <f t="shared" si="1"/>
        <v xml:space="preserve"> </v>
      </c>
      <c r="Q60" s="141"/>
      <c r="R60" s="132"/>
      <c r="S60" s="131"/>
      <c r="T60" s="119" t="str">
        <f>IF(ISERROR(VLOOKUP('Input Sheet'!$S60,TechNumber,2,FALSE)),"",VLOOKUP('Input Sheet'!$S60,TechNumber,2,FALSE))</f>
        <v/>
      </c>
      <c r="U60" s="125" t="str">
        <f t="shared" si="2"/>
        <v/>
      </c>
      <c r="V60" s="118">
        <f t="shared" si="3"/>
        <v>5</v>
      </c>
      <c r="W60" s="144"/>
      <c r="X60" s="133"/>
    </row>
    <row r="61" spans="1:24" ht="12.75" customHeight="1" x14ac:dyDescent="0.4">
      <c r="A61" s="133"/>
      <c r="B61" s="148">
        <v>39</v>
      </c>
      <c r="C61" s="155">
        <v>147383</v>
      </c>
      <c r="D61" s="150">
        <v>2014</v>
      </c>
      <c r="E61" s="151" t="s">
        <v>74</v>
      </c>
      <c r="F61" s="152">
        <v>24995</v>
      </c>
      <c r="G61" s="153">
        <v>10.5</v>
      </c>
      <c r="H61" s="149">
        <v>0.3</v>
      </c>
      <c r="I61" s="150">
        <v>392</v>
      </c>
      <c r="J61" s="119">
        <f>IF(ISERROR(VLOOKUP('Input Sheet'!$I61,TechNumber,2,FALSE)),"",VLOOKUP('Input Sheet'!$I61,TechNumber,2,FALSE))</f>
        <v>10</v>
      </c>
      <c r="K61" s="122">
        <f t="shared" si="0"/>
        <v>3</v>
      </c>
      <c r="L61" s="141"/>
      <c r="M61" s="132"/>
      <c r="N61" s="131"/>
      <c r="O61" s="119" t="str">
        <f>IF(ISERROR(VLOOKUP('Input Sheet'!$N61,TechNumber,2,FALSE)),"",VLOOKUP('Input Sheet'!$N61,TechNumber,2,FALSE))</f>
        <v/>
      </c>
      <c r="P61" s="122" t="str">
        <f t="shared" si="1"/>
        <v xml:space="preserve"> </v>
      </c>
      <c r="Q61" s="141"/>
      <c r="R61" s="132"/>
      <c r="S61" s="131"/>
      <c r="T61" s="119" t="str">
        <f>IF(ISERROR(VLOOKUP('Input Sheet'!$S61,TechNumber,2,FALSE)),"",VLOOKUP('Input Sheet'!$S61,TechNumber,2,FALSE))</f>
        <v/>
      </c>
      <c r="U61" s="125" t="str">
        <f t="shared" si="2"/>
        <v/>
      </c>
      <c r="V61" s="118">
        <f t="shared" si="3"/>
        <v>3</v>
      </c>
      <c r="W61" s="154">
        <v>1</v>
      </c>
      <c r="X61" s="133"/>
    </row>
    <row r="62" spans="1:24" ht="12.75" customHeight="1" x14ac:dyDescent="0.4">
      <c r="A62" s="133"/>
      <c r="B62" s="148">
        <v>40</v>
      </c>
      <c r="C62" s="155">
        <v>147384</v>
      </c>
      <c r="D62" s="150">
        <v>2009</v>
      </c>
      <c r="E62" s="151" t="s">
        <v>76</v>
      </c>
      <c r="F62" s="152">
        <v>154910</v>
      </c>
      <c r="G62" s="141"/>
      <c r="H62" s="132"/>
      <c r="I62" s="131"/>
      <c r="J62" s="119" t="str">
        <f>IF(ISERROR(VLOOKUP('Input Sheet'!$I62,TechNumber,2,FALSE)),"",VLOOKUP('Input Sheet'!$I62,TechNumber,2,FALSE))</f>
        <v/>
      </c>
      <c r="K62" s="122" t="str">
        <f t="shared" si="0"/>
        <v/>
      </c>
      <c r="L62" s="141"/>
      <c r="M62" s="132"/>
      <c r="N62" s="131"/>
      <c r="O62" s="119" t="str">
        <f>IF(ISERROR(VLOOKUP('Input Sheet'!$N62,TechNumber,2,FALSE)),"",VLOOKUP('Input Sheet'!$N62,TechNumber,2,FALSE))</f>
        <v/>
      </c>
      <c r="P62" s="122" t="str">
        <f t="shared" si="1"/>
        <v xml:space="preserve"> </v>
      </c>
      <c r="Q62" s="153">
        <v>209.9</v>
      </c>
      <c r="R62" s="149">
        <v>2</v>
      </c>
      <c r="S62" s="150">
        <v>270</v>
      </c>
      <c r="T62" s="119">
        <f>IF(ISERROR(VLOOKUP('Input Sheet'!$S62,TechNumber,2,FALSE)),"",VLOOKUP('Input Sheet'!$S62,TechNumber,2,FALSE))</f>
        <v>25</v>
      </c>
      <c r="U62" s="125">
        <f t="shared" si="2"/>
        <v>50</v>
      </c>
      <c r="V62" s="118">
        <f t="shared" si="3"/>
        <v>50</v>
      </c>
      <c r="W62" s="154">
        <v>1</v>
      </c>
      <c r="X62" s="133"/>
    </row>
    <row r="63" spans="1:24" ht="12.75" customHeight="1" x14ac:dyDescent="0.4">
      <c r="A63" s="133"/>
      <c r="B63" s="148">
        <v>41</v>
      </c>
      <c r="C63" s="155">
        <v>147386</v>
      </c>
      <c r="D63" s="150">
        <v>2016</v>
      </c>
      <c r="E63" s="151" t="s">
        <v>74</v>
      </c>
      <c r="F63" s="152">
        <v>17047</v>
      </c>
      <c r="G63" s="153">
        <v>10.5</v>
      </c>
      <c r="H63" s="149">
        <v>0.3</v>
      </c>
      <c r="I63" s="150">
        <v>445</v>
      </c>
      <c r="J63" s="119">
        <f>IF(ISERROR(VLOOKUP('Input Sheet'!$I63,TechNumber,2,FALSE)),"",VLOOKUP('Input Sheet'!$I63,TechNumber,2,FALSE))</f>
        <v>10</v>
      </c>
      <c r="K63" s="122">
        <f t="shared" si="0"/>
        <v>3</v>
      </c>
      <c r="L63" s="141"/>
      <c r="M63" s="132"/>
      <c r="N63" s="131"/>
      <c r="O63" s="119" t="str">
        <f>IF(ISERROR(VLOOKUP('Input Sheet'!$N63,TechNumber,2,FALSE)),"",VLOOKUP('Input Sheet'!$N63,TechNumber,2,FALSE))</f>
        <v/>
      </c>
      <c r="P63" s="122" t="str">
        <f t="shared" si="1"/>
        <v xml:space="preserve"> </v>
      </c>
      <c r="Q63" s="141"/>
      <c r="R63" s="132"/>
      <c r="S63" s="131"/>
      <c r="T63" s="119" t="str">
        <f>IF(ISERROR(VLOOKUP('Input Sheet'!$S63,TechNumber,2,FALSE)),"",VLOOKUP('Input Sheet'!$S63,TechNumber,2,FALSE))</f>
        <v/>
      </c>
      <c r="U63" s="125" t="str">
        <f t="shared" si="2"/>
        <v/>
      </c>
      <c r="V63" s="118">
        <f t="shared" si="3"/>
        <v>3</v>
      </c>
      <c r="W63" s="154">
        <v>1</v>
      </c>
      <c r="X63" s="133"/>
    </row>
    <row r="64" spans="1:24" ht="12.75" customHeight="1" x14ac:dyDescent="0.4">
      <c r="A64" s="133"/>
      <c r="B64" s="148">
        <v>42</v>
      </c>
      <c r="C64" s="155">
        <v>147387</v>
      </c>
      <c r="D64" s="150">
        <v>2010</v>
      </c>
      <c r="E64" s="151">
        <v>1500</v>
      </c>
      <c r="F64" s="152">
        <v>107412</v>
      </c>
      <c r="G64" s="153"/>
      <c r="H64" s="132"/>
      <c r="I64" s="131"/>
      <c r="J64" s="119" t="str">
        <f>IF(ISERROR(VLOOKUP('Input Sheet'!$I64,TechNumber,2,FALSE)),"",VLOOKUP('Input Sheet'!$I64,TechNumber,2,FALSE))</f>
        <v/>
      </c>
      <c r="K64" s="122" t="str">
        <f t="shared" si="0"/>
        <v/>
      </c>
      <c r="L64" s="141"/>
      <c r="M64" s="132"/>
      <c r="N64" s="131"/>
      <c r="O64" s="119" t="str">
        <f>IF(ISERROR(VLOOKUP('Input Sheet'!$N64,TechNumber,2,FALSE)),"",VLOOKUP('Input Sheet'!$N64,TechNumber,2,FALSE))</f>
        <v/>
      </c>
      <c r="P64" s="122" t="str">
        <f t="shared" si="1"/>
        <v xml:space="preserve"> </v>
      </c>
      <c r="Q64" s="153">
        <v>161.91</v>
      </c>
      <c r="R64" s="149">
        <v>1.8</v>
      </c>
      <c r="S64" s="150">
        <v>367</v>
      </c>
      <c r="T64" s="119">
        <f>IF(ISERROR(VLOOKUP('Input Sheet'!$S64,TechNumber,2,FALSE)),"",VLOOKUP('Input Sheet'!$S64,TechNumber,2,FALSE))</f>
        <v>22.5</v>
      </c>
      <c r="U64" s="125">
        <f t="shared" si="2"/>
        <v>40.5</v>
      </c>
      <c r="V64" s="118">
        <f t="shared" si="3"/>
        <v>40.5</v>
      </c>
      <c r="W64" s="154">
        <v>1</v>
      </c>
      <c r="X64" s="133"/>
    </row>
    <row r="65" spans="1:24" ht="12.75" customHeight="1" x14ac:dyDescent="0.4">
      <c r="A65" s="133"/>
      <c r="B65" s="148">
        <v>43</v>
      </c>
      <c r="C65" s="155">
        <v>147394</v>
      </c>
      <c r="D65" s="150">
        <v>2014</v>
      </c>
      <c r="E65" s="151" t="s">
        <v>88</v>
      </c>
      <c r="F65" s="152">
        <v>145570</v>
      </c>
      <c r="G65" s="141"/>
      <c r="H65" s="132"/>
      <c r="I65" s="131"/>
      <c r="J65" s="119" t="str">
        <f>IF(ISERROR(VLOOKUP('Input Sheet'!$I65,TechNumber,2,FALSE)),"",VLOOKUP('Input Sheet'!$I65,TechNumber,2,FALSE))</f>
        <v/>
      </c>
      <c r="K65" s="122" t="str">
        <f t="shared" si="0"/>
        <v/>
      </c>
      <c r="L65" s="141"/>
      <c r="M65" s="132"/>
      <c r="N65" s="131"/>
      <c r="O65" s="119" t="str">
        <f>IF(ISERROR(VLOOKUP('Input Sheet'!$N65,TechNumber,2,FALSE)),"",VLOOKUP('Input Sheet'!$N65,TechNumber,2,FALSE))</f>
        <v/>
      </c>
      <c r="P65" s="122" t="str">
        <f t="shared" si="1"/>
        <v xml:space="preserve"> </v>
      </c>
      <c r="Q65" s="153">
        <v>178.42</v>
      </c>
      <c r="R65" s="149">
        <v>1.7</v>
      </c>
      <c r="S65" s="150">
        <v>243</v>
      </c>
      <c r="T65" s="119">
        <f>IF(ISERROR(VLOOKUP('Input Sheet'!$S65,TechNumber,2,FALSE)),"",VLOOKUP('Input Sheet'!$S65,TechNumber,2,FALSE))</f>
        <v>12</v>
      </c>
      <c r="U65" s="125">
        <f t="shared" si="2"/>
        <v>20.399999999999999</v>
      </c>
      <c r="V65" s="118">
        <f t="shared" si="3"/>
        <v>20.399999999999999</v>
      </c>
      <c r="W65" s="154">
        <v>1</v>
      </c>
      <c r="X65" s="133"/>
    </row>
    <row r="66" spans="1:24" ht="12.75" customHeight="1" x14ac:dyDescent="0.4">
      <c r="A66" s="133"/>
      <c r="B66" s="148">
        <v>44</v>
      </c>
      <c r="C66" s="155">
        <v>147395</v>
      </c>
      <c r="D66" s="150">
        <v>2014</v>
      </c>
      <c r="E66" s="151">
        <v>1500</v>
      </c>
      <c r="F66" s="152">
        <v>103446</v>
      </c>
      <c r="G66" s="141"/>
      <c r="H66" s="132"/>
      <c r="I66" s="131"/>
      <c r="J66" s="119" t="str">
        <f>IF(ISERROR(VLOOKUP('Input Sheet'!$I66,TechNumber,2,FALSE)),"",VLOOKUP('Input Sheet'!$I66,TechNumber,2,FALSE))</f>
        <v/>
      </c>
      <c r="K66" s="122" t="str">
        <f t="shared" si="0"/>
        <v/>
      </c>
      <c r="L66" s="141"/>
      <c r="M66" s="132"/>
      <c r="N66" s="131"/>
      <c r="O66" s="119" t="str">
        <f>IF(ISERROR(VLOOKUP('Input Sheet'!$N66,TechNumber,2,FALSE)),"",VLOOKUP('Input Sheet'!$N66,TechNumber,2,FALSE))</f>
        <v/>
      </c>
      <c r="P66" s="122" t="str">
        <f t="shared" si="1"/>
        <v xml:space="preserve"> </v>
      </c>
      <c r="Q66" s="153">
        <v>52.48</v>
      </c>
      <c r="R66" s="149">
        <v>0.5</v>
      </c>
      <c r="S66" s="150">
        <v>21</v>
      </c>
      <c r="T66" s="119">
        <f>IF(ISERROR(VLOOKUP('Input Sheet'!$S66,TechNumber,2,FALSE)),"",VLOOKUP('Input Sheet'!$S66,TechNumber,2,FALSE))</f>
        <v>26</v>
      </c>
      <c r="U66" s="125">
        <f t="shared" si="2"/>
        <v>13</v>
      </c>
      <c r="V66" s="118">
        <f t="shared" si="3"/>
        <v>13</v>
      </c>
      <c r="W66" s="154">
        <v>1</v>
      </c>
      <c r="X66" s="133"/>
    </row>
    <row r="67" spans="1:24" ht="12.75" customHeight="1" x14ac:dyDescent="0.4">
      <c r="A67" s="133"/>
      <c r="B67" s="148">
        <v>45</v>
      </c>
      <c r="C67" s="155">
        <v>147396</v>
      </c>
      <c r="D67" s="150">
        <v>2006</v>
      </c>
      <c r="E67" s="151" t="s">
        <v>89</v>
      </c>
      <c r="F67" s="152">
        <v>215041</v>
      </c>
      <c r="G67" s="141"/>
      <c r="H67" s="132"/>
      <c r="I67" s="131"/>
      <c r="J67" s="119" t="str">
        <f>IF(ISERROR(VLOOKUP('Input Sheet'!$I67,TechNumber,2,FALSE)),"",VLOOKUP('Input Sheet'!$I67,TechNumber,2,FALSE))</f>
        <v/>
      </c>
      <c r="K67" s="122" t="str">
        <f t="shared" si="0"/>
        <v/>
      </c>
      <c r="L67" s="141"/>
      <c r="M67" s="132"/>
      <c r="N67" s="131"/>
      <c r="O67" s="119" t="str">
        <f>IF(ISERROR(VLOOKUP('Input Sheet'!$N67,TechNumber,2,FALSE)),"",VLOOKUP('Input Sheet'!$N67,TechNumber,2,FALSE))</f>
        <v/>
      </c>
      <c r="P67" s="122" t="str">
        <f t="shared" si="1"/>
        <v xml:space="preserve"> </v>
      </c>
      <c r="Q67" s="153">
        <v>69.95</v>
      </c>
      <c r="R67" s="149">
        <v>0.8</v>
      </c>
      <c r="S67" s="150">
        <v>8</v>
      </c>
      <c r="T67" s="119">
        <f>IF(ISERROR(VLOOKUP('Input Sheet'!$S67,TechNumber,2,FALSE)),"",VLOOKUP('Input Sheet'!$S67,TechNumber,2,FALSE))</f>
        <v>26</v>
      </c>
      <c r="U67" s="125">
        <f t="shared" si="2"/>
        <v>20.8</v>
      </c>
      <c r="V67" s="118">
        <f t="shared" si="3"/>
        <v>20.8</v>
      </c>
      <c r="W67" s="154">
        <v>1</v>
      </c>
      <c r="X67" s="133"/>
    </row>
    <row r="68" spans="1:24" ht="12.75" customHeight="1" x14ac:dyDescent="0.4">
      <c r="A68" s="133"/>
      <c r="B68" s="148">
        <v>46</v>
      </c>
      <c r="C68" s="155">
        <v>147398</v>
      </c>
      <c r="D68" s="150">
        <v>2014</v>
      </c>
      <c r="E68" s="151" t="s">
        <v>76</v>
      </c>
      <c r="F68" s="152">
        <v>43264</v>
      </c>
      <c r="G68" s="153">
        <v>10.5</v>
      </c>
      <c r="H68" s="149">
        <v>0.3</v>
      </c>
      <c r="I68" s="150">
        <v>399</v>
      </c>
      <c r="J68" s="119">
        <f>IF(ISERROR(VLOOKUP('Input Sheet'!$I68,TechNumber,2,FALSE)),"",VLOOKUP('Input Sheet'!$I68,TechNumber,2,FALSE))</f>
        <v>10</v>
      </c>
      <c r="K68" s="122">
        <f t="shared" si="0"/>
        <v>3</v>
      </c>
      <c r="L68" s="141"/>
      <c r="M68" s="132"/>
      <c r="N68" s="131"/>
      <c r="O68" s="119" t="str">
        <f>IF(ISERROR(VLOOKUP('Input Sheet'!$N68,TechNumber,2,FALSE)),"",VLOOKUP('Input Sheet'!$N68,TechNumber,2,FALSE))</f>
        <v/>
      </c>
      <c r="P68" s="122" t="str">
        <f t="shared" si="1"/>
        <v xml:space="preserve"> </v>
      </c>
      <c r="Q68" s="141"/>
      <c r="R68" s="132"/>
      <c r="S68" s="131"/>
      <c r="T68" s="119" t="str">
        <f>IF(ISERROR(VLOOKUP('Input Sheet'!$S68,TechNumber,2,FALSE)),"",VLOOKUP('Input Sheet'!$S68,TechNumber,2,FALSE))</f>
        <v/>
      </c>
      <c r="U68" s="125" t="str">
        <f t="shared" si="2"/>
        <v/>
      </c>
      <c r="V68" s="118">
        <f t="shared" si="3"/>
        <v>3</v>
      </c>
      <c r="W68" s="154">
        <v>1</v>
      </c>
      <c r="X68" s="133"/>
    </row>
    <row r="69" spans="1:24" ht="12.75" customHeight="1" x14ac:dyDescent="0.4">
      <c r="A69" s="133"/>
      <c r="B69" s="148">
        <v>47</v>
      </c>
      <c r="C69" s="155">
        <v>147399</v>
      </c>
      <c r="D69" s="150">
        <v>2001</v>
      </c>
      <c r="E69" s="151" t="s">
        <v>75</v>
      </c>
      <c r="F69" s="152">
        <v>199252</v>
      </c>
      <c r="G69" s="153"/>
      <c r="H69" s="132"/>
      <c r="I69" s="131"/>
      <c r="J69" s="119" t="str">
        <f>IF(ISERROR(VLOOKUP('Input Sheet'!$I69,TechNumber,2,FALSE)),"",VLOOKUP('Input Sheet'!$I69,TechNumber,2,FALSE))</f>
        <v/>
      </c>
      <c r="K69" s="122" t="str">
        <f t="shared" si="0"/>
        <v/>
      </c>
      <c r="L69" s="141"/>
      <c r="M69" s="132"/>
      <c r="N69" s="131"/>
      <c r="O69" s="119" t="str">
        <f>IF(ISERROR(VLOOKUP('Input Sheet'!$N69,TechNumber,2,FALSE)),"",VLOOKUP('Input Sheet'!$N69,TechNumber,2,FALSE))</f>
        <v/>
      </c>
      <c r="P69" s="122" t="str">
        <f t="shared" si="1"/>
        <v xml:space="preserve"> </v>
      </c>
      <c r="Q69" s="153">
        <v>104.95</v>
      </c>
      <c r="R69" s="149">
        <v>1</v>
      </c>
      <c r="S69" s="150">
        <v>270</v>
      </c>
      <c r="T69" s="119">
        <f>IF(ISERROR(VLOOKUP('Input Sheet'!$S69,TechNumber,2,FALSE)),"",VLOOKUP('Input Sheet'!$S69,TechNumber,2,FALSE))</f>
        <v>25</v>
      </c>
      <c r="U69" s="125">
        <f t="shared" si="2"/>
        <v>25</v>
      </c>
      <c r="V69" s="118">
        <f t="shared" si="3"/>
        <v>25</v>
      </c>
      <c r="W69" s="144"/>
      <c r="X69" s="133"/>
    </row>
    <row r="70" spans="1:24" ht="12.75" customHeight="1" x14ac:dyDescent="0.4">
      <c r="A70" s="133"/>
      <c r="B70" s="148">
        <v>48</v>
      </c>
      <c r="C70" s="155">
        <v>147401</v>
      </c>
      <c r="D70" s="150">
        <v>2016</v>
      </c>
      <c r="E70" s="151">
        <v>1500</v>
      </c>
      <c r="F70" s="152">
        <v>23495</v>
      </c>
      <c r="G70" s="153">
        <v>10.5</v>
      </c>
      <c r="H70" s="149">
        <v>0.3</v>
      </c>
      <c r="I70" s="150">
        <v>392</v>
      </c>
      <c r="J70" s="119">
        <f>IF(ISERROR(VLOOKUP('Input Sheet'!$I70,TechNumber,2,FALSE)),"",VLOOKUP('Input Sheet'!$I70,TechNumber,2,FALSE))</f>
        <v>10</v>
      </c>
      <c r="K70" s="122">
        <f t="shared" si="0"/>
        <v>3</v>
      </c>
      <c r="L70" s="141"/>
      <c r="M70" s="132"/>
      <c r="N70" s="131"/>
      <c r="O70" s="119" t="str">
        <f>IF(ISERROR(VLOOKUP('Input Sheet'!$N70,TechNumber,2,FALSE)),"",VLOOKUP('Input Sheet'!$N70,TechNumber,2,FALSE))</f>
        <v/>
      </c>
      <c r="P70" s="122" t="str">
        <f t="shared" si="1"/>
        <v xml:space="preserve"> </v>
      </c>
      <c r="Q70" s="141"/>
      <c r="R70" s="132"/>
      <c r="S70" s="131"/>
      <c r="T70" s="119" t="str">
        <f>IF(ISERROR(VLOOKUP('Input Sheet'!$S70,TechNumber,2,FALSE)),"",VLOOKUP('Input Sheet'!$S70,TechNumber,2,FALSE))</f>
        <v/>
      </c>
      <c r="U70" s="125" t="str">
        <f t="shared" si="2"/>
        <v/>
      </c>
      <c r="V70" s="118">
        <f t="shared" si="3"/>
        <v>3</v>
      </c>
      <c r="W70" s="154">
        <v>1</v>
      </c>
      <c r="X70" s="133"/>
    </row>
    <row r="71" spans="1:24" ht="12.75" customHeight="1" x14ac:dyDescent="0.4">
      <c r="A71" s="133"/>
      <c r="B71" s="148">
        <v>49</v>
      </c>
      <c r="C71" s="155">
        <v>147402</v>
      </c>
      <c r="D71" s="150">
        <v>2014</v>
      </c>
      <c r="E71" s="151" t="s">
        <v>90</v>
      </c>
      <c r="F71" s="152">
        <v>41031</v>
      </c>
      <c r="G71" s="153">
        <v>10.5</v>
      </c>
      <c r="H71" s="149">
        <v>0.3</v>
      </c>
      <c r="I71" s="150">
        <v>399</v>
      </c>
      <c r="J71" s="119">
        <f>IF(ISERROR(VLOOKUP('Input Sheet'!$I71,TechNumber,2,FALSE)),"",VLOOKUP('Input Sheet'!$I71,TechNumber,2,FALSE))</f>
        <v>10</v>
      </c>
      <c r="K71" s="122">
        <f t="shared" si="0"/>
        <v>3</v>
      </c>
      <c r="L71" s="141"/>
      <c r="M71" s="132"/>
      <c r="N71" s="131"/>
      <c r="O71" s="119" t="str">
        <f>IF(ISERROR(VLOOKUP('Input Sheet'!$N71,TechNumber,2,FALSE)),"",VLOOKUP('Input Sheet'!$N71,TechNumber,2,FALSE))</f>
        <v/>
      </c>
      <c r="P71" s="122" t="str">
        <f t="shared" si="1"/>
        <v xml:space="preserve"> </v>
      </c>
      <c r="Q71" s="141"/>
      <c r="R71" s="132"/>
      <c r="S71" s="131"/>
      <c r="T71" s="119" t="str">
        <f>IF(ISERROR(VLOOKUP('Input Sheet'!$S71,TechNumber,2,FALSE)),"",VLOOKUP('Input Sheet'!$S71,TechNumber,2,FALSE))</f>
        <v/>
      </c>
      <c r="U71" s="125" t="str">
        <f t="shared" si="2"/>
        <v/>
      </c>
      <c r="V71" s="118">
        <f t="shared" si="3"/>
        <v>3</v>
      </c>
      <c r="W71" s="154">
        <v>1</v>
      </c>
      <c r="X71" s="133"/>
    </row>
    <row r="72" spans="1:24" ht="12.75" customHeight="1" x14ac:dyDescent="0.4">
      <c r="A72" s="133"/>
      <c r="B72" s="148">
        <v>50</v>
      </c>
      <c r="C72" s="155">
        <v>147404</v>
      </c>
      <c r="D72" s="150">
        <v>2013</v>
      </c>
      <c r="E72" s="151" t="s">
        <v>91</v>
      </c>
      <c r="F72" s="152">
        <v>40209</v>
      </c>
      <c r="G72" s="141"/>
      <c r="H72" s="132"/>
      <c r="I72" s="131"/>
      <c r="J72" s="119" t="str">
        <f>IF(ISERROR(VLOOKUP('Input Sheet'!$I72,TechNumber,2,FALSE)),"",VLOOKUP('Input Sheet'!$I72,TechNumber,2,FALSE))</f>
        <v/>
      </c>
      <c r="K72" s="122" t="str">
        <f t="shared" si="0"/>
        <v/>
      </c>
      <c r="L72" s="141"/>
      <c r="M72" s="132"/>
      <c r="N72" s="131"/>
      <c r="O72" s="119" t="str">
        <f>IF(ISERROR(VLOOKUP('Input Sheet'!$N72,TechNumber,2,FALSE)),"",VLOOKUP('Input Sheet'!$N72,TechNumber,2,FALSE))</f>
        <v/>
      </c>
      <c r="P72" s="122" t="str">
        <f t="shared" si="1"/>
        <v xml:space="preserve"> </v>
      </c>
      <c r="Q72" s="153">
        <v>314.85000000000002</v>
      </c>
      <c r="R72" s="149">
        <v>3</v>
      </c>
      <c r="S72" s="150">
        <v>388</v>
      </c>
      <c r="T72" s="119">
        <f>IF(ISERROR(VLOOKUP('Input Sheet'!$S72,TechNumber,2,FALSE)),"",VLOOKUP('Input Sheet'!$S72,TechNumber,2,FALSE))</f>
        <v>10</v>
      </c>
      <c r="U72" s="125">
        <f t="shared" si="2"/>
        <v>30</v>
      </c>
      <c r="V72" s="118">
        <f t="shared" si="3"/>
        <v>30</v>
      </c>
      <c r="W72" s="154">
        <v>1</v>
      </c>
      <c r="X72" s="133"/>
    </row>
    <row r="73" spans="1:24" ht="12.75" customHeight="1" x14ac:dyDescent="0.4">
      <c r="A73" s="133"/>
      <c r="B73" s="148">
        <v>51</v>
      </c>
      <c r="C73" s="155">
        <v>147405</v>
      </c>
      <c r="D73" s="150">
        <v>2006</v>
      </c>
      <c r="E73" s="151" t="s">
        <v>92</v>
      </c>
      <c r="F73" s="152">
        <v>189574</v>
      </c>
      <c r="G73" s="153">
        <v>10.5</v>
      </c>
      <c r="H73" s="149">
        <v>0.3</v>
      </c>
      <c r="I73" s="150">
        <v>445</v>
      </c>
      <c r="J73" s="119">
        <f>IF(ISERROR(VLOOKUP('Input Sheet'!$I73,TechNumber,2,FALSE)),"",VLOOKUP('Input Sheet'!$I73,TechNumber,2,FALSE))</f>
        <v>10</v>
      </c>
      <c r="K73" s="122">
        <f t="shared" si="0"/>
        <v>3</v>
      </c>
      <c r="L73" s="141"/>
      <c r="M73" s="132"/>
      <c r="N73" s="131"/>
      <c r="O73" s="119" t="str">
        <f>IF(ISERROR(VLOOKUP('Input Sheet'!$N73,TechNumber,2,FALSE)),"",VLOOKUP('Input Sheet'!$N73,TechNumber,2,FALSE))</f>
        <v/>
      </c>
      <c r="P73" s="122" t="str">
        <f t="shared" si="1"/>
        <v xml:space="preserve"> </v>
      </c>
      <c r="Q73" s="141"/>
      <c r="R73" s="132"/>
      <c r="S73" s="131"/>
      <c r="T73" s="119" t="str">
        <f>IF(ISERROR(VLOOKUP('Input Sheet'!$S73,TechNumber,2,FALSE)),"",VLOOKUP('Input Sheet'!$S73,TechNumber,2,FALSE))</f>
        <v/>
      </c>
      <c r="U73" s="125" t="str">
        <f t="shared" si="2"/>
        <v/>
      </c>
      <c r="V73" s="118">
        <f t="shared" si="3"/>
        <v>3</v>
      </c>
      <c r="W73" s="154">
        <v>1</v>
      </c>
      <c r="X73" s="133"/>
    </row>
    <row r="74" spans="1:24" ht="12.75" customHeight="1" x14ac:dyDescent="0.4">
      <c r="A74" s="133"/>
      <c r="B74" s="148">
        <v>52</v>
      </c>
      <c r="C74" s="155">
        <v>147406</v>
      </c>
      <c r="D74" s="150">
        <v>2002</v>
      </c>
      <c r="E74" s="151">
        <v>2500</v>
      </c>
      <c r="F74" s="152">
        <v>137293</v>
      </c>
      <c r="G74" s="141"/>
      <c r="H74" s="132"/>
      <c r="I74" s="131"/>
      <c r="J74" s="119" t="str">
        <f>IF(ISERROR(VLOOKUP('Input Sheet'!$I74,TechNumber,2,FALSE)),"",VLOOKUP('Input Sheet'!$I74,TechNumber,2,FALSE))</f>
        <v/>
      </c>
      <c r="K74" s="122" t="str">
        <f t="shared" si="0"/>
        <v/>
      </c>
      <c r="L74" s="141"/>
      <c r="M74" s="132"/>
      <c r="N74" s="131"/>
      <c r="O74" s="119" t="str">
        <f>IF(ISERROR(VLOOKUP('Input Sheet'!$N74,TechNumber,2,FALSE)),"",VLOOKUP('Input Sheet'!$N74,TechNumber,2,FALSE))</f>
        <v/>
      </c>
      <c r="P74" s="122" t="str">
        <f t="shared" si="1"/>
        <v xml:space="preserve"> </v>
      </c>
      <c r="Q74" s="153">
        <v>133.5</v>
      </c>
      <c r="R74" s="149">
        <v>1.5</v>
      </c>
      <c r="S74" s="150">
        <v>8</v>
      </c>
      <c r="T74" s="119">
        <f>IF(ISERROR(VLOOKUP('Input Sheet'!$S74,TechNumber,2,FALSE)),"",VLOOKUP('Input Sheet'!$S74,TechNumber,2,FALSE))</f>
        <v>26</v>
      </c>
      <c r="U74" s="125">
        <f t="shared" si="2"/>
        <v>39</v>
      </c>
      <c r="V74" s="118">
        <f t="shared" si="3"/>
        <v>39</v>
      </c>
      <c r="W74" s="154">
        <v>1</v>
      </c>
      <c r="X74" s="133"/>
    </row>
    <row r="75" spans="1:24" ht="12.75" customHeight="1" x14ac:dyDescent="0.4">
      <c r="A75" s="133"/>
      <c r="B75" s="148">
        <v>53</v>
      </c>
      <c r="C75" s="155">
        <v>147409</v>
      </c>
      <c r="D75" s="150">
        <v>2015</v>
      </c>
      <c r="E75" s="151" t="s">
        <v>93</v>
      </c>
      <c r="F75" s="152">
        <v>42810</v>
      </c>
      <c r="G75" s="153">
        <v>10.5</v>
      </c>
      <c r="H75" s="149">
        <v>0.3</v>
      </c>
      <c r="I75" s="150">
        <v>392</v>
      </c>
      <c r="J75" s="119">
        <f>IF(ISERROR(VLOOKUP('Input Sheet'!$I75,TechNumber,2,FALSE)),"",VLOOKUP('Input Sheet'!$I75,TechNumber,2,FALSE))</f>
        <v>10</v>
      </c>
      <c r="K75" s="122">
        <f t="shared" si="0"/>
        <v>3</v>
      </c>
      <c r="L75" s="141"/>
      <c r="M75" s="132"/>
      <c r="N75" s="131"/>
      <c r="O75" s="119" t="str">
        <f>IF(ISERROR(VLOOKUP('Input Sheet'!$N75,TechNumber,2,FALSE)),"",VLOOKUP('Input Sheet'!$N75,TechNumber,2,FALSE))</f>
        <v/>
      </c>
      <c r="P75" s="122" t="str">
        <f t="shared" si="1"/>
        <v xml:space="preserve"> </v>
      </c>
      <c r="Q75" s="141"/>
      <c r="R75" s="132"/>
      <c r="S75" s="131"/>
      <c r="T75" s="119" t="str">
        <f>IF(ISERROR(VLOOKUP('Input Sheet'!$S75,TechNumber,2,FALSE)),"",VLOOKUP('Input Sheet'!$S75,TechNumber,2,FALSE))</f>
        <v/>
      </c>
      <c r="U75" s="125" t="str">
        <f t="shared" si="2"/>
        <v/>
      </c>
      <c r="V75" s="118">
        <f t="shared" si="3"/>
        <v>3</v>
      </c>
      <c r="W75" s="154">
        <v>1</v>
      </c>
      <c r="X75" s="158"/>
    </row>
    <row r="76" spans="1:24" ht="12.75" customHeight="1" x14ac:dyDescent="0.4">
      <c r="A76" s="133"/>
      <c r="B76" s="148">
        <v>54</v>
      </c>
      <c r="C76" s="155">
        <v>147411</v>
      </c>
      <c r="D76" s="150">
        <v>2014</v>
      </c>
      <c r="E76" s="151" t="s">
        <v>76</v>
      </c>
      <c r="F76" s="152">
        <v>71090</v>
      </c>
      <c r="G76" s="141"/>
      <c r="H76" s="132"/>
      <c r="I76" s="131"/>
      <c r="J76" s="119" t="str">
        <f>IF(ISERROR(VLOOKUP('Input Sheet'!$I76,TechNumber,2,FALSE)),"",VLOOKUP('Input Sheet'!$I76,TechNumber,2,FALSE))</f>
        <v/>
      </c>
      <c r="K76" s="122" t="str">
        <f t="shared" si="0"/>
        <v/>
      </c>
      <c r="L76" s="153">
        <v>31.49</v>
      </c>
      <c r="M76" s="149">
        <v>0.3</v>
      </c>
      <c r="N76" s="150">
        <v>367</v>
      </c>
      <c r="O76" s="119">
        <f>IF(ISERROR(VLOOKUP('Input Sheet'!$N76,TechNumber,2,FALSE)),"",VLOOKUP('Input Sheet'!$N76,TechNumber,2,FALSE))</f>
        <v>22.5</v>
      </c>
      <c r="P76" s="122">
        <f t="shared" si="1"/>
        <v>6.75</v>
      </c>
      <c r="Q76" s="141"/>
      <c r="R76" s="132"/>
      <c r="S76" s="131"/>
      <c r="T76" s="119" t="str">
        <f>IF(ISERROR(VLOOKUP('Input Sheet'!$S76,TechNumber,2,FALSE)),"",VLOOKUP('Input Sheet'!$S76,TechNumber,2,FALSE))</f>
        <v/>
      </c>
      <c r="U76" s="125" t="str">
        <f t="shared" si="2"/>
        <v/>
      </c>
      <c r="V76" s="118">
        <f t="shared" si="3"/>
        <v>6.75</v>
      </c>
      <c r="W76" s="154">
        <v>1</v>
      </c>
      <c r="X76" s="133"/>
    </row>
    <row r="77" spans="1:24" ht="12.75" customHeight="1" x14ac:dyDescent="0.4">
      <c r="A77" s="133"/>
      <c r="B77" s="148">
        <v>55</v>
      </c>
      <c r="C77" s="155">
        <v>147412</v>
      </c>
      <c r="D77" s="150">
        <v>2012</v>
      </c>
      <c r="E77" s="151" t="s">
        <v>94</v>
      </c>
      <c r="F77" s="152">
        <v>81969</v>
      </c>
      <c r="G77" s="141"/>
      <c r="H77" s="132"/>
      <c r="I77" s="131"/>
      <c r="J77" s="119" t="str">
        <f>IF(ISERROR(VLOOKUP('Input Sheet'!$I77,TechNumber,2,FALSE)),"",VLOOKUP('Input Sheet'!$I77,TechNumber,2,FALSE))</f>
        <v/>
      </c>
      <c r="K77" s="122" t="str">
        <f t="shared" si="0"/>
        <v/>
      </c>
      <c r="L77" s="141"/>
      <c r="M77" s="132"/>
      <c r="N77" s="131"/>
      <c r="O77" s="119" t="str">
        <f>IF(ISERROR(VLOOKUP('Input Sheet'!$N77,TechNumber,2,FALSE)),"",VLOOKUP('Input Sheet'!$N77,TechNumber,2,FALSE))</f>
        <v/>
      </c>
      <c r="P77" s="122" t="str">
        <f t="shared" si="1"/>
        <v xml:space="preserve"> </v>
      </c>
      <c r="Q77" s="153">
        <v>99.95</v>
      </c>
      <c r="R77" s="149">
        <v>1.4</v>
      </c>
      <c r="S77" s="150">
        <v>243</v>
      </c>
      <c r="T77" s="119">
        <f>IF(ISERROR(VLOOKUP('Input Sheet'!$S77,TechNumber,2,FALSE)),"",VLOOKUP('Input Sheet'!$S77,TechNumber,2,FALSE))</f>
        <v>12</v>
      </c>
      <c r="U77" s="125">
        <f t="shared" si="2"/>
        <v>16.799999999999997</v>
      </c>
      <c r="V77" s="118">
        <f t="shared" si="3"/>
        <v>16.799999999999997</v>
      </c>
      <c r="W77" s="154">
        <v>1</v>
      </c>
      <c r="X77" s="133"/>
    </row>
    <row r="78" spans="1:24" ht="12.75" customHeight="1" x14ac:dyDescent="0.4">
      <c r="A78" s="133"/>
      <c r="B78" s="148">
        <v>56</v>
      </c>
      <c r="C78" s="155">
        <v>147414</v>
      </c>
      <c r="D78" s="150">
        <v>2013</v>
      </c>
      <c r="E78" s="151" t="s">
        <v>83</v>
      </c>
      <c r="F78" s="152">
        <v>76411</v>
      </c>
      <c r="G78" s="153">
        <v>10.5</v>
      </c>
      <c r="H78" s="149">
        <v>0.3</v>
      </c>
      <c r="I78" s="150">
        <v>392</v>
      </c>
      <c r="J78" s="119">
        <f>IF(ISERROR(VLOOKUP('Input Sheet'!$I78,TechNumber,2,FALSE)),"",VLOOKUP('Input Sheet'!$I78,TechNumber,2,FALSE))</f>
        <v>10</v>
      </c>
      <c r="K78" s="122">
        <f t="shared" si="0"/>
        <v>3</v>
      </c>
      <c r="L78" s="141"/>
      <c r="M78" s="132"/>
      <c r="N78" s="131"/>
      <c r="O78" s="119" t="str">
        <f>IF(ISERROR(VLOOKUP('Input Sheet'!$N78,TechNumber,2,FALSE)),"",VLOOKUP('Input Sheet'!$N78,TechNumber,2,FALSE))</f>
        <v/>
      </c>
      <c r="P78" s="122" t="str">
        <f t="shared" si="1"/>
        <v xml:space="preserve"> </v>
      </c>
      <c r="Q78" s="141"/>
      <c r="R78" s="132"/>
      <c r="S78" s="131"/>
      <c r="T78" s="119" t="str">
        <f>IF(ISERROR(VLOOKUP('Input Sheet'!$S78,TechNumber,2,FALSE)),"",VLOOKUP('Input Sheet'!$S78,TechNumber,2,FALSE))</f>
        <v/>
      </c>
      <c r="U78" s="125" t="str">
        <f t="shared" si="2"/>
        <v/>
      </c>
      <c r="V78" s="118">
        <f t="shared" si="3"/>
        <v>3</v>
      </c>
      <c r="W78" s="154">
        <v>1</v>
      </c>
      <c r="X78" s="133"/>
    </row>
    <row r="79" spans="1:24" ht="12.75" customHeight="1" x14ac:dyDescent="0.4">
      <c r="A79" s="133"/>
      <c r="B79" s="148">
        <v>57</v>
      </c>
      <c r="C79" s="155">
        <v>147417</v>
      </c>
      <c r="D79" s="150">
        <v>2012</v>
      </c>
      <c r="E79" s="151" t="s">
        <v>94</v>
      </c>
      <c r="F79" s="152">
        <v>89223</v>
      </c>
      <c r="G79" s="153">
        <v>10.5</v>
      </c>
      <c r="H79" s="149">
        <v>0.3</v>
      </c>
      <c r="I79" s="150">
        <v>445</v>
      </c>
      <c r="J79" s="119">
        <f>IF(ISERROR(VLOOKUP('Input Sheet'!$I79,TechNumber,2,FALSE)),"",VLOOKUP('Input Sheet'!$I79,TechNumber,2,FALSE))</f>
        <v>10</v>
      </c>
      <c r="K79" s="122">
        <f t="shared" si="0"/>
        <v>3</v>
      </c>
      <c r="L79" s="141"/>
      <c r="M79" s="132"/>
      <c r="N79" s="131"/>
      <c r="O79" s="119" t="str">
        <f>IF(ISERROR(VLOOKUP('Input Sheet'!$N79,TechNumber,2,FALSE)),"",VLOOKUP('Input Sheet'!$N79,TechNumber,2,FALSE))</f>
        <v/>
      </c>
      <c r="P79" s="122" t="str">
        <f t="shared" si="1"/>
        <v xml:space="preserve"> </v>
      </c>
      <c r="Q79" s="141"/>
      <c r="R79" s="132"/>
      <c r="S79" s="131"/>
      <c r="T79" s="119" t="str">
        <f>IF(ISERROR(VLOOKUP('Input Sheet'!$S79,TechNumber,2,FALSE)),"",VLOOKUP('Input Sheet'!$S79,TechNumber,2,FALSE))</f>
        <v/>
      </c>
      <c r="U79" s="125" t="str">
        <f t="shared" si="2"/>
        <v/>
      </c>
      <c r="V79" s="118">
        <f t="shared" si="3"/>
        <v>3</v>
      </c>
      <c r="W79" s="144"/>
      <c r="X79" s="133"/>
    </row>
    <row r="80" spans="1:24" ht="12.75" customHeight="1" x14ac:dyDescent="0.4">
      <c r="A80" s="133"/>
      <c r="B80" s="137"/>
      <c r="C80" s="145"/>
      <c r="D80" s="131"/>
      <c r="E80" s="146"/>
      <c r="F80" s="147"/>
      <c r="G80" s="141"/>
      <c r="H80" s="132"/>
      <c r="I80" s="131"/>
      <c r="J80" s="119" t="str">
        <f>IF(ISERROR(VLOOKUP('Input Sheet'!$I80,TechNumber,2,FALSE)),"",VLOOKUP('Input Sheet'!$I80,TechNumber,2,FALSE))</f>
        <v/>
      </c>
      <c r="K80" s="122" t="str">
        <f t="shared" si="0"/>
        <v/>
      </c>
      <c r="L80" s="141"/>
      <c r="M80" s="132"/>
      <c r="N80" s="131"/>
      <c r="O80" s="119" t="str">
        <f>IF(ISERROR(VLOOKUP('Input Sheet'!$N80,TechNumber,2,FALSE)),"",VLOOKUP('Input Sheet'!$N80,TechNumber,2,FALSE))</f>
        <v/>
      </c>
      <c r="P80" s="122" t="str">
        <f t="shared" si="1"/>
        <v xml:space="preserve"> </v>
      </c>
      <c r="Q80" s="153">
        <v>45</v>
      </c>
      <c r="R80" s="149">
        <v>1.3</v>
      </c>
      <c r="S80" s="150">
        <v>21</v>
      </c>
      <c r="T80" s="119">
        <f>IF(ISERROR(VLOOKUP('Input Sheet'!$S80,TechNumber,2,FALSE)),"",VLOOKUP('Input Sheet'!$S80,TechNumber,2,FALSE))</f>
        <v>26</v>
      </c>
      <c r="U80" s="125">
        <f t="shared" si="2"/>
        <v>33.800000000000004</v>
      </c>
      <c r="V80" s="118">
        <f t="shared" si="3"/>
        <v>33.800000000000004</v>
      </c>
      <c r="W80" s="144"/>
      <c r="X80" s="133"/>
    </row>
    <row r="81" spans="1:24" ht="12.75" customHeight="1" x14ac:dyDescent="0.4">
      <c r="A81" s="133"/>
      <c r="B81" s="148">
        <v>58</v>
      </c>
      <c r="C81" s="155">
        <v>147418</v>
      </c>
      <c r="D81" s="150">
        <v>2011</v>
      </c>
      <c r="E81" s="151" t="s">
        <v>76</v>
      </c>
      <c r="F81" s="152">
        <v>65122</v>
      </c>
      <c r="G81" s="153">
        <v>10.5</v>
      </c>
      <c r="H81" s="149">
        <v>0.3</v>
      </c>
      <c r="I81" s="150">
        <v>388</v>
      </c>
      <c r="J81" s="119">
        <f>IF(ISERROR(VLOOKUP('Input Sheet'!$I81,TechNumber,2,FALSE)),"",VLOOKUP('Input Sheet'!$I81,TechNumber,2,FALSE))</f>
        <v>10</v>
      </c>
      <c r="K81" s="122">
        <f t="shared" si="0"/>
        <v>3</v>
      </c>
      <c r="L81" s="141"/>
      <c r="M81" s="132"/>
      <c r="N81" s="131"/>
      <c r="O81" s="119" t="str">
        <f>IF(ISERROR(VLOOKUP('Input Sheet'!$N81,TechNumber,2,FALSE)),"",VLOOKUP('Input Sheet'!$N81,TechNumber,2,FALSE))</f>
        <v/>
      </c>
      <c r="P81" s="122" t="str">
        <f t="shared" si="1"/>
        <v xml:space="preserve"> </v>
      </c>
      <c r="Q81" s="141"/>
      <c r="R81" s="132"/>
      <c r="S81" s="131"/>
      <c r="T81" s="119" t="str">
        <f>IF(ISERROR(VLOOKUP('Input Sheet'!$S81,TechNumber,2,FALSE)),"",VLOOKUP('Input Sheet'!$S81,TechNumber,2,FALSE))</f>
        <v/>
      </c>
      <c r="U81" s="125" t="str">
        <f t="shared" si="2"/>
        <v/>
      </c>
      <c r="V81" s="118">
        <f t="shared" si="3"/>
        <v>3</v>
      </c>
      <c r="W81" s="144"/>
      <c r="X81" s="133"/>
    </row>
    <row r="82" spans="1:24" ht="12.75" customHeight="1" x14ac:dyDescent="0.4">
      <c r="A82" s="133"/>
      <c r="B82" s="137"/>
      <c r="C82" s="145"/>
      <c r="D82" s="131"/>
      <c r="E82" s="146"/>
      <c r="F82" s="147"/>
      <c r="G82" s="141"/>
      <c r="H82" s="132"/>
      <c r="I82" s="131"/>
      <c r="J82" s="119" t="str">
        <f>IF(ISERROR(VLOOKUP('Input Sheet'!$I82,TechNumber,2,FALSE)),"",VLOOKUP('Input Sheet'!$I82,TechNumber,2,FALSE))</f>
        <v/>
      </c>
      <c r="K82" s="122" t="str">
        <f t="shared" si="0"/>
        <v/>
      </c>
      <c r="L82" s="141"/>
      <c r="M82" s="132"/>
      <c r="N82" s="131"/>
      <c r="O82" s="119" t="str">
        <f>IF(ISERROR(VLOOKUP('Input Sheet'!$N82,TechNumber,2,FALSE)),"",VLOOKUP('Input Sheet'!$N82,TechNumber,2,FALSE))</f>
        <v/>
      </c>
      <c r="P82" s="122" t="str">
        <f t="shared" si="1"/>
        <v xml:space="preserve"> </v>
      </c>
      <c r="Q82" s="153">
        <v>34.96</v>
      </c>
      <c r="R82" s="149">
        <v>1</v>
      </c>
      <c r="S82" s="150">
        <v>243</v>
      </c>
      <c r="T82" s="119">
        <f>IF(ISERROR(VLOOKUP('Input Sheet'!$S82,TechNumber,2,FALSE)),"",VLOOKUP('Input Sheet'!$S82,TechNumber,2,FALSE))</f>
        <v>12</v>
      </c>
      <c r="U82" s="125">
        <f t="shared" si="2"/>
        <v>12</v>
      </c>
      <c r="V82" s="118">
        <f t="shared" si="3"/>
        <v>12</v>
      </c>
      <c r="W82" s="144"/>
      <c r="X82" s="133"/>
    </row>
    <row r="83" spans="1:24" ht="12.75" customHeight="1" x14ac:dyDescent="0.4">
      <c r="A83" s="133"/>
      <c r="B83" s="148">
        <v>59</v>
      </c>
      <c r="C83" s="155">
        <v>147424</v>
      </c>
      <c r="D83" s="150">
        <v>2015</v>
      </c>
      <c r="E83" s="151" t="s">
        <v>96</v>
      </c>
      <c r="F83" s="152">
        <v>37627</v>
      </c>
      <c r="G83" s="141"/>
      <c r="H83" s="132"/>
      <c r="I83" s="131"/>
      <c r="J83" s="119" t="str">
        <f>IF(ISERROR(VLOOKUP('Input Sheet'!$I83,TechNumber,2,FALSE)),"",VLOOKUP('Input Sheet'!$I83,TechNumber,2,FALSE))</f>
        <v/>
      </c>
      <c r="K83" s="122" t="str">
        <f t="shared" si="0"/>
        <v/>
      </c>
      <c r="L83" s="141"/>
      <c r="M83" s="132"/>
      <c r="N83" s="131"/>
      <c r="O83" s="119" t="str">
        <f>IF(ISERROR(VLOOKUP('Input Sheet'!$N83,TechNumber,2,FALSE)),"",VLOOKUP('Input Sheet'!$N83,TechNumber,2,FALSE))</f>
        <v/>
      </c>
      <c r="P83" s="122" t="str">
        <f t="shared" si="1"/>
        <v xml:space="preserve"> </v>
      </c>
      <c r="Q83" s="153">
        <v>139.9</v>
      </c>
      <c r="R83" s="149">
        <v>2</v>
      </c>
      <c r="S83" s="150">
        <v>21</v>
      </c>
      <c r="T83" s="119">
        <f>IF(ISERROR(VLOOKUP('Input Sheet'!$S83,TechNumber,2,FALSE)),"",VLOOKUP('Input Sheet'!$S83,TechNumber,2,FALSE))</f>
        <v>26</v>
      </c>
      <c r="U83" s="125">
        <f t="shared" si="2"/>
        <v>52</v>
      </c>
      <c r="V83" s="118">
        <f t="shared" si="3"/>
        <v>52</v>
      </c>
      <c r="W83" s="154">
        <v>1</v>
      </c>
      <c r="X83" s="133"/>
    </row>
    <row r="84" spans="1:24" ht="12.75" customHeight="1" x14ac:dyDescent="0.4">
      <c r="A84" s="133"/>
      <c r="B84" s="148">
        <v>60</v>
      </c>
      <c r="C84" s="155">
        <v>147425</v>
      </c>
      <c r="D84" s="150">
        <v>2007</v>
      </c>
      <c r="E84" s="151" t="s">
        <v>97</v>
      </c>
      <c r="F84" s="152">
        <v>39467</v>
      </c>
      <c r="G84" s="141"/>
      <c r="H84" s="132"/>
      <c r="I84" s="131"/>
      <c r="J84" s="119" t="str">
        <f>IF(ISERROR(VLOOKUP('Input Sheet'!$I84,TechNumber,2,FALSE)),"",VLOOKUP('Input Sheet'!$I84,TechNumber,2,FALSE))</f>
        <v/>
      </c>
      <c r="K84" s="122" t="str">
        <f t="shared" si="0"/>
        <v/>
      </c>
      <c r="L84" s="141"/>
      <c r="M84" s="132"/>
      <c r="N84" s="131"/>
      <c r="O84" s="119" t="str">
        <f>IF(ISERROR(VLOOKUP('Input Sheet'!$N84,TechNumber,2,FALSE)),"",VLOOKUP('Input Sheet'!$N84,TechNumber,2,FALSE))</f>
        <v/>
      </c>
      <c r="P84" s="122" t="str">
        <f t="shared" si="1"/>
        <v xml:space="preserve"> </v>
      </c>
      <c r="Q84" s="153">
        <v>451.29</v>
      </c>
      <c r="R84" s="149">
        <v>4.3</v>
      </c>
      <c r="S84" s="150">
        <v>21</v>
      </c>
      <c r="T84" s="119">
        <f>IF(ISERROR(VLOOKUP('Input Sheet'!$S84,TechNumber,2,FALSE)),"",VLOOKUP('Input Sheet'!$S84,TechNumber,2,FALSE))</f>
        <v>26</v>
      </c>
      <c r="U84" s="125">
        <f t="shared" si="2"/>
        <v>111.8</v>
      </c>
      <c r="V84" s="118">
        <f t="shared" si="3"/>
        <v>111.8</v>
      </c>
      <c r="W84" s="144"/>
      <c r="X84" s="133"/>
    </row>
    <row r="85" spans="1:24" ht="12.75" customHeight="1" x14ac:dyDescent="0.4">
      <c r="A85" s="133"/>
      <c r="B85" s="137"/>
      <c r="C85" s="145"/>
      <c r="D85" s="131"/>
      <c r="E85" s="146"/>
      <c r="F85" s="147"/>
      <c r="G85" s="141"/>
      <c r="H85" s="132"/>
      <c r="I85" s="131"/>
      <c r="J85" s="119" t="str">
        <f>IF(ISERROR(VLOOKUP('Input Sheet'!$I85,TechNumber,2,FALSE)),"",VLOOKUP('Input Sheet'!$I85,TechNumber,2,FALSE))</f>
        <v/>
      </c>
      <c r="K85" s="122" t="str">
        <f t="shared" si="0"/>
        <v/>
      </c>
      <c r="L85" s="141"/>
      <c r="M85" s="132"/>
      <c r="N85" s="131"/>
      <c r="O85" s="119" t="str">
        <f>IF(ISERROR(VLOOKUP('Input Sheet'!$N85,TechNumber,2,FALSE)),"",VLOOKUP('Input Sheet'!$N85,TechNumber,2,FALSE))</f>
        <v/>
      </c>
      <c r="P85" s="122" t="str">
        <f t="shared" si="1"/>
        <v xml:space="preserve"> </v>
      </c>
      <c r="Q85" s="153">
        <v>45</v>
      </c>
      <c r="R85" s="149">
        <v>1.3</v>
      </c>
      <c r="S85" s="150">
        <v>21</v>
      </c>
      <c r="T85" s="119">
        <f>IF(ISERROR(VLOOKUP('Input Sheet'!$S85,TechNumber,2,FALSE)),"",VLOOKUP('Input Sheet'!$S85,TechNumber,2,FALSE))</f>
        <v>26</v>
      </c>
      <c r="U85" s="125">
        <f t="shared" si="2"/>
        <v>33.800000000000004</v>
      </c>
      <c r="V85" s="118">
        <f t="shared" si="3"/>
        <v>33.800000000000004</v>
      </c>
      <c r="W85" s="144"/>
      <c r="X85" s="133"/>
    </row>
    <row r="86" spans="1:24" ht="12.75" customHeight="1" x14ac:dyDescent="0.4">
      <c r="A86" s="133"/>
      <c r="B86" s="148">
        <v>61</v>
      </c>
      <c r="C86" s="155">
        <v>147426</v>
      </c>
      <c r="D86" s="150">
        <v>2007</v>
      </c>
      <c r="E86" s="151" t="s">
        <v>80</v>
      </c>
      <c r="F86" s="152">
        <v>120129</v>
      </c>
      <c r="G86" s="153">
        <v>10.5</v>
      </c>
      <c r="H86" s="149">
        <v>0.3</v>
      </c>
      <c r="I86" s="150">
        <v>392</v>
      </c>
      <c r="J86" s="119">
        <f>IF(ISERROR(VLOOKUP('Input Sheet'!$I86,TechNumber,2,FALSE)),"",VLOOKUP('Input Sheet'!$I86,TechNumber,2,FALSE))</f>
        <v>10</v>
      </c>
      <c r="K86" s="122">
        <f t="shared" si="0"/>
        <v>3</v>
      </c>
      <c r="L86" s="141"/>
      <c r="M86" s="132"/>
      <c r="N86" s="131"/>
      <c r="O86" s="119" t="str">
        <f>IF(ISERROR(VLOOKUP('Input Sheet'!$N86,TechNumber,2,FALSE)),"",VLOOKUP('Input Sheet'!$N86,TechNumber,2,FALSE))</f>
        <v/>
      </c>
      <c r="P86" s="122" t="str">
        <f t="shared" si="1"/>
        <v xml:space="preserve"> </v>
      </c>
      <c r="Q86" s="141"/>
      <c r="R86" s="132"/>
      <c r="S86" s="131"/>
      <c r="T86" s="119" t="str">
        <f>IF(ISERROR(VLOOKUP('Input Sheet'!$S86,TechNumber,2,FALSE)),"",VLOOKUP('Input Sheet'!$S86,TechNumber,2,FALSE))</f>
        <v/>
      </c>
      <c r="U86" s="125" t="str">
        <f t="shared" si="2"/>
        <v/>
      </c>
      <c r="V86" s="118">
        <f t="shared" si="3"/>
        <v>3</v>
      </c>
      <c r="W86" s="154">
        <v>1</v>
      </c>
      <c r="X86" s="158"/>
    </row>
    <row r="87" spans="1:24" ht="12.75" customHeight="1" x14ac:dyDescent="0.4">
      <c r="A87" s="133"/>
      <c r="B87" s="148">
        <v>62</v>
      </c>
      <c r="C87" s="155">
        <v>147427</v>
      </c>
      <c r="D87" s="150">
        <v>2008</v>
      </c>
      <c r="E87" s="151" t="s">
        <v>94</v>
      </c>
      <c r="F87" s="152">
        <v>177856</v>
      </c>
      <c r="G87" s="141"/>
      <c r="H87" s="132"/>
      <c r="I87" s="131"/>
      <c r="J87" s="119" t="str">
        <f>IF(ISERROR(VLOOKUP('Input Sheet'!$I87,TechNumber,2,FALSE)),"",VLOOKUP('Input Sheet'!$I87,TechNumber,2,FALSE))</f>
        <v/>
      </c>
      <c r="K87" s="122" t="str">
        <f t="shared" si="0"/>
        <v/>
      </c>
      <c r="L87" s="153">
        <v>35.97</v>
      </c>
      <c r="M87" s="149">
        <v>0.8</v>
      </c>
      <c r="N87" s="150">
        <v>388</v>
      </c>
      <c r="O87" s="119">
        <f>IF(ISERROR(VLOOKUP('Input Sheet'!$N87,TechNumber,2,FALSE)),"",VLOOKUP('Input Sheet'!$N87,TechNumber,2,FALSE))</f>
        <v>10</v>
      </c>
      <c r="P87" s="122">
        <f t="shared" si="1"/>
        <v>8</v>
      </c>
      <c r="Q87" s="141"/>
      <c r="R87" s="132"/>
      <c r="S87" s="131"/>
      <c r="T87" s="119" t="str">
        <f>IF(ISERROR(VLOOKUP('Input Sheet'!$S87,TechNumber,2,FALSE)),"",VLOOKUP('Input Sheet'!$S87,TechNumber,2,FALSE))</f>
        <v/>
      </c>
      <c r="U87" s="125" t="str">
        <f t="shared" si="2"/>
        <v/>
      </c>
      <c r="V87" s="118">
        <f t="shared" si="3"/>
        <v>8</v>
      </c>
      <c r="W87" s="144"/>
      <c r="X87" s="133"/>
    </row>
    <row r="88" spans="1:24" ht="12.75" customHeight="1" x14ac:dyDescent="0.4">
      <c r="A88" s="133"/>
      <c r="B88" s="137"/>
      <c r="C88" s="145"/>
      <c r="D88" s="131"/>
      <c r="E88" s="146"/>
      <c r="F88" s="147"/>
      <c r="G88" s="141"/>
      <c r="H88" s="132"/>
      <c r="I88" s="131"/>
      <c r="J88" s="119" t="str">
        <f>IF(ISERROR(VLOOKUP('Input Sheet'!$I88,TechNumber,2,FALSE)),"",VLOOKUP('Input Sheet'!$I88,TechNumber,2,FALSE))</f>
        <v/>
      </c>
      <c r="K88" s="122" t="str">
        <f t="shared" si="0"/>
        <v/>
      </c>
      <c r="L88" s="153">
        <v>52.3</v>
      </c>
      <c r="M88" s="149">
        <v>1</v>
      </c>
      <c r="N88" s="150">
        <v>388</v>
      </c>
      <c r="O88" s="119">
        <f>IF(ISERROR(VLOOKUP('Input Sheet'!$N88,TechNumber,2,FALSE)),"",VLOOKUP('Input Sheet'!$N88,TechNumber,2,FALSE))</f>
        <v>10</v>
      </c>
      <c r="P88" s="122">
        <f t="shared" si="1"/>
        <v>10</v>
      </c>
      <c r="Q88" s="141"/>
      <c r="R88" s="132"/>
      <c r="S88" s="131"/>
      <c r="T88" s="119" t="str">
        <f>IF(ISERROR(VLOOKUP('Input Sheet'!$S88,TechNumber,2,FALSE)),"",VLOOKUP('Input Sheet'!$S88,TechNumber,2,FALSE))</f>
        <v/>
      </c>
      <c r="U88" s="125" t="str">
        <f t="shared" si="2"/>
        <v/>
      </c>
      <c r="V88" s="118">
        <f t="shared" si="3"/>
        <v>10</v>
      </c>
      <c r="W88" s="144"/>
      <c r="X88" s="133"/>
    </row>
    <row r="89" spans="1:24" ht="12.75" customHeight="1" x14ac:dyDescent="0.4">
      <c r="A89" s="133"/>
      <c r="B89" s="137"/>
      <c r="C89" s="145"/>
      <c r="D89" s="131"/>
      <c r="E89" s="146"/>
      <c r="F89" s="147"/>
      <c r="G89" s="153">
        <v>10.5</v>
      </c>
      <c r="H89" s="149">
        <v>0.3</v>
      </c>
      <c r="I89" s="150">
        <v>388</v>
      </c>
      <c r="J89" s="119">
        <f>IF(ISERROR(VLOOKUP('Input Sheet'!$I89,TechNumber,2,FALSE)),"",VLOOKUP('Input Sheet'!$I89,TechNumber,2,FALSE))</f>
        <v>10</v>
      </c>
      <c r="K89" s="122">
        <f t="shared" si="0"/>
        <v>3</v>
      </c>
      <c r="L89" s="141"/>
      <c r="M89" s="132"/>
      <c r="N89" s="131"/>
      <c r="O89" s="119" t="str">
        <f>IF(ISERROR(VLOOKUP('Input Sheet'!$N89,TechNumber,2,FALSE)),"",VLOOKUP('Input Sheet'!$N89,TechNumber,2,FALSE))</f>
        <v/>
      </c>
      <c r="P89" s="122" t="str">
        <f t="shared" si="1"/>
        <v xml:space="preserve"> </v>
      </c>
      <c r="Q89" s="141"/>
      <c r="R89" s="132"/>
      <c r="S89" s="131"/>
      <c r="T89" s="119" t="str">
        <f>IF(ISERROR(VLOOKUP('Input Sheet'!$S89,TechNumber,2,FALSE)),"",VLOOKUP('Input Sheet'!$S89,TechNumber,2,FALSE))</f>
        <v/>
      </c>
      <c r="U89" s="125" t="str">
        <f t="shared" si="2"/>
        <v/>
      </c>
      <c r="V89" s="118">
        <f t="shared" si="3"/>
        <v>3</v>
      </c>
      <c r="W89" s="144"/>
      <c r="X89" s="133"/>
    </row>
    <row r="90" spans="1:24" ht="12.75" customHeight="1" x14ac:dyDescent="0.4">
      <c r="A90" s="133"/>
      <c r="B90" s="137"/>
      <c r="C90" s="145"/>
      <c r="D90" s="131"/>
      <c r="E90" s="146"/>
      <c r="F90" s="147"/>
      <c r="G90" s="141"/>
      <c r="H90" s="132"/>
      <c r="I90" s="131"/>
      <c r="J90" s="119" t="str">
        <f>IF(ISERROR(VLOOKUP('Input Sheet'!$I90,TechNumber,2,FALSE)),"",VLOOKUP('Input Sheet'!$I90,TechNumber,2,FALSE))</f>
        <v/>
      </c>
      <c r="K90" s="122" t="str">
        <f t="shared" si="0"/>
        <v/>
      </c>
      <c r="L90" s="141"/>
      <c r="M90" s="132"/>
      <c r="N90" s="131"/>
      <c r="O90" s="119" t="str">
        <f>IF(ISERROR(VLOOKUP('Input Sheet'!$N90,TechNumber,2,FALSE)),"",VLOOKUP('Input Sheet'!$N90,TechNumber,2,FALSE))</f>
        <v/>
      </c>
      <c r="P90" s="122" t="str">
        <f t="shared" si="1"/>
        <v xml:space="preserve"> </v>
      </c>
      <c r="Q90" s="153">
        <v>519.75</v>
      </c>
      <c r="R90" s="149">
        <v>5.4</v>
      </c>
      <c r="S90" s="150">
        <v>388</v>
      </c>
      <c r="T90" s="119">
        <f>IF(ISERROR(VLOOKUP('Input Sheet'!$S90,TechNumber,2,FALSE)),"",VLOOKUP('Input Sheet'!$S90,TechNumber,2,FALSE))</f>
        <v>10</v>
      </c>
      <c r="U90" s="125">
        <f t="shared" si="2"/>
        <v>54</v>
      </c>
      <c r="V90" s="118">
        <f t="shared" si="3"/>
        <v>54</v>
      </c>
      <c r="W90" s="144"/>
      <c r="X90" s="133"/>
    </row>
    <row r="91" spans="1:24" ht="12.75" customHeight="1" x14ac:dyDescent="0.4">
      <c r="A91" s="133"/>
      <c r="B91" s="148">
        <v>63</v>
      </c>
      <c r="C91" s="155">
        <v>147429</v>
      </c>
      <c r="D91" s="150">
        <v>2003</v>
      </c>
      <c r="E91" s="151">
        <v>1500</v>
      </c>
      <c r="F91" s="152">
        <v>141097</v>
      </c>
      <c r="G91" s="153">
        <v>136.44</v>
      </c>
      <c r="H91" s="149">
        <v>1.3</v>
      </c>
      <c r="I91" s="150">
        <v>367</v>
      </c>
      <c r="J91" s="119">
        <f>IF(ISERROR(VLOOKUP('Input Sheet'!$I91,TechNumber,2,FALSE)),"",VLOOKUP('Input Sheet'!$I91,TechNumber,2,FALSE))</f>
        <v>22.5</v>
      </c>
      <c r="K91" s="122">
        <f t="shared" si="0"/>
        <v>29.25</v>
      </c>
      <c r="L91" s="141"/>
      <c r="M91" s="132"/>
      <c r="N91" s="131"/>
      <c r="O91" s="119" t="str">
        <f>IF(ISERROR(VLOOKUP('Input Sheet'!$N91,TechNumber,2,FALSE)),"",VLOOKUP('Input Sheet'!$N91,TechNumber,2,FALSE))</f>
        <v/>
      </c>
      <c r="P91" s="122" t="str">
        <f t="shared" si="1"/>
        <v xml:space="preserve"> </v>
      </c>
      <c r="Q91" s="141"/>
      <c r="R91" s="132"/>
      <c r="S91" s="131"/>
      <c r="T91" s="119" t="str">
        <f>IF(ISERROR(VLOOKUP('Input Sheet'!$S91,TechNumber,2,FALSE)),"",VLOOKUP('Input Sheet'!$S91,TechNumber,2,FALSE))</f>
        <v/>
      </c>
      <c r="U91" s="125" t="str">
        <f t="shared" si="2"/>
        <v/>
      </c>
      <c r="V91" s="118">
        <f t="shared" si="3"/>
        <v>29.25</v>
      </c>
      <c r="W91" s="154">
        <v>1</v>
      </c>
      <c r="X91" s="133"/>
    </row>
    <row r="92" spans="1:24" ht="12.75" customHeight="1" x14ac:dyDescent="0.4">
      <c r="A92" s="133"/>
      <c r="B92" s="148">
        <v>64</v>
      </c>
      <c r="C92" s="155">
        <v>147430</v>
      </c>
      <c r="D92" s="150">
        <v>2000</v>
      </c>
      <c r="E92" s="151">
        <v>2500</v>
      </c>
      <c r="F92" s="152">
        <v>117942</v>
      </c>
      <c r="G92" s="141"/>
      <c r="H92" s="132"/>
      <c r="I92" s="131"/>
      <c r="J92" s="119" t="str">
        <f>IF(ISERROR(VLOOKUP('Input Sheet'!$I92,TechNumber,2,FALSE)),"",VLOOKUP('Input Sheet'!$I92,TechNumber,2,FALSE))</f>
        <v/>
      </c>
      <c r="K92" s="122" t="str">
        <f t="shared" si="0"/>
        <v/>
      </c>
      <c r="L92" s="141"/>
      <c r="M92" s="132"/>
      <c r="N92" s="131"/>
      <c r="O92" s="119" t="str">
        <f>IF(ISERROR(VLOOKUP('Input Sheet'!$N92,TechNumber,2,FALSE)),"",VLOOKUP('Input Sheet'!$N92,TechNumber,2,FALSE))</f>
        <v/>
      </c>
      <c r="P92" s="122" t="str">
        <f t="shared" si="1"/>
        <v xml:space="preserve"> </v>
      </c>
      <c r="Q92" s="153">
        <v>39.5</v>
      </c>
      <c r="R92" s="149">
        <v>0.5</v>
      </c>
      <c r="S92" s="150">
        <v>367</v>
      </c>
      <c r="T92" s="119">
        <f>IF(ISERROR(VLOOKUP('Input Sheet'!$S92,TechNumber,2,FALSE)),"",VLOOKUP('Input Sheet'!$S92,TechNumber,2,FALSE))</f>
        <v>22.5</v>
      </c>
      <c r="U92" s="125">
        <f t="shared" si="2"/>
        <v>11.25</v>
      </c>
      <c r="V92" s="118">
        <f t="shared" si="3"/>
        <v>11.25</v>
      </c>
      <c r="W92" s="144"/>
      <c r="X92" s="133"/>
    </row>
    <row r="93" spans="1:24" ht="12.75" customHeight="1" x14ac:dyDescent="0.4">
      <c r="A93" s="133"/>
      <c r="B93" s="137"/>
      <c r="C93" s="145"/>
      <c r="D93" s="131"/>
      <c r="E93" s="146"/>
      <c r="F93" s="147"/>
      <c r="G93" s="141"/>
      <c r="H93" s="132"/>
      <c r="I93" s="131"/>
      <c r="J93" s="119" t="str">
        <f>IF(ISERROR(VLOOKUP('Input Sheet'!$I93,TechNumber,2,FALSE)),"",VLOOKUP('Input Sheet'!$I93,TechNumber,2,FALSE))</f>
        <v/>
      </c>
      <c r="K93" s="122" t="str">
        <f t="shared" si="0"/>
        <v/>
      </c>
      <c r="L93" s="141"/>
      <c r="M93" s="132"/>
      <c r="N93" s="131"/>
      <c r="O93" s="119" t="str">
        <f>IF(ISERROR(VLOOKUP('Input Sheet'!$N93,TechNumber,2,FALSE)),"",VLOOKUP('Input Sheet'!$N93,TechNumber,2,FALSE))</f>
        <v/>
      </c>
      <c r="P93" s="122" t="str">
        <f t="shared" si="1"/>
        <v xml:space="preserve"> </v>
      </c>
      <c r="Q93" s="153">
        <v>126.4</v>
      </c>
      <c r="R93" s="149">
        <v>1.6</v>
      </c>
      <c r="S93" s="150">
        <v>367</v>
      </c>
      <c r="T93" s="119">
        <f>IF(ISERROR(VLOOKUP('Input Sheet'!$S93,TechNumber,2,FALSE)),"",VLOOKUP('Input Sheet'!$S93,TechNumber,2,FALSE))</f>
        <v>22.5</v>
      </c>
      <c r="U93" s="125">
        <f t="shared" si="2"/>
        <v>36</v>
      </c>
      <c r="V93" s="118">
        <f t="shared" si="3"/>
        <v>36</v>
      </c>
      <c r="W93" s="144"/>
      <c r="X93" s="133"/>
    </row>
    <row r="94" spans="1:24" ht="12.75" customHeight="1" x14ac:dyDescent="0.4">
      <c r="A94" s="133"/>
      <c r="B94" s="148">
        <v>65</v>
      </c>
      <c r="C94" s="155">
        <v>147431</v>
      </c>
      <c r="D94" s="150">
        <v>2016</v>
      </c>
      <c r="E94" s="151" t="s">
        <v>80</v>
      </c>
      <c r="F94" s="152">
        <v>25624</v>
      </c>
      <c r="G94" s="153">
        <v>10.5</v>
      </c>
      <c r="H94" s="149">
        <v>0.3</v>
      </c>
      <c r="I94" s="150">
        <v>399</v>
      </c>
      <c r="J94" s="119">
        <f>IF(ISERROR(VLOOKUP('Input Sheet'!$I94,TechNumber,2,FALSE)),"",VLOOKUP('Input Sheet'!$I94,TechNumber,2,FALSE))</f>
        <v>10</v>
      </c>
      <c r="K94" s="122">
        <f t="shared" si="0"/>
        <v>3</v>
      </c>
      <c r="L94" s="141"/>
      <c r="M94" s="132"/>
      <c r="N94" s="131"/>
      <c r="O94" s="119" t="str">
        <f>IF(ISERROR(VLOOKUP('Input Sheet'!$N94,TechNumber,2,FALSE)),"",VLOOKUP('Input Sheet'!$N94,TechNumber,2,FALSE))</f>
        <v/>
      </c>
      <c r="P94" s="122" t="str">
        <f t="shared" si="1"/>
        <v xml:space="preserve"> </v>
      </c>
      <c r="Q94" s="141"/>
      <c r="R94" s="132"/>
      <c r="S94" s="131"/>
      <c r="T94" s="119" t="str">
        <f>IF(ISERROR(VLOOKUP('Input Sheet'!$S94,TechNumber,2,FALSE)),"",VLOOKUP('Input Sheet'!$S94,TechNumber,2,FALSE))</f>
        <v/>
      </c>
      <c r="U94" s="125" t="str">
        <f t="shared" si="2"/>
        <v/>
      </c>
      <c r="V94" s="118">
        <f t="shared" si="3"/>
        <v>3</v>
      </c>
      <c r="W94" s="144"/>
      <c r="X94" s="133"/>
    </row>
    <row r="95" spans="1:24" ht="12.75" customHeight="1" x14ac:dyDescent="0.4">
      <c r="A95" s="133"/>
      <c r="B95" s="137"/>
      <c r="C95" s="145"/>
      <c r="D95" s="131"/>
      <c r="E95" s="146"/>
      <c r="F95" s="147"/>
      <c r="G95" s="153">
        <v>15.95</v>
      </c>
      <c r="H95" s="149">
        <v>0.3</v>
      </c>
      <c r="I95" s="150">
        <v>399</v>
      </c>
      <c r="J95" s="119">
        <f>IF(ISERROR(VLOOKUP('Input Sheet'!$I95,TechNumber,2,FALSE)),"",VLOOKUP('Input Sheet'!$I95,TechNumber,2,FALSE))</f>
        <v>10</v>
      </c>
      <c r="K95" s="122">
        <f t="shared" si="0"/>
        <v>3</v>
      </c>
      <c r="L95" s="141"/>
      <c r="M95" s="132"/>
      <c r="N95" s="131"/>
      <c r="O95" s="119" t="str">
        <f>IF(ISERROR(VLOOKUP('Input Sheet'!$N95,TechNumber,2,FALSE)),"",VLOOKUP('Input Sheet'!$N95,TechNumber,2,FALSE))</f>
        <v/>
      </c>
      <c r="P95" s="122" t="str">
        <f t="shared" si="1"/>
        <v xml:space="preserve"> </v>
      </c>
      <c r="Q95" s="141"/>
      <c r="R95" s="132"/>
      <c r="S95" s="131"/>
      <c r="T95" s="119" t="str">
        <f>IF(ISERROR(VLOOKUP('Input Sheet'!$S95,TechNumber,2,FALSE)),"",VLOOKUP('Input Sheet'!$S95,TechNumber,2,FALSE))</f>
        <v/>
      </c>
      <c r="U95" s="125" t="str">
        <f t="shared" si="2"/>
        <v/>
      </c>
      <c r="V95" s="118">
        <f t="shared" si="3"/>
        <v>3</v>
      </c>
      <c r="W95" s="144"/>
      <c r="X95" s="133"/>
    </row>
    <row r="96" spans="1:24" ht="12.75" customHeight="1" x14ac:dyDescent="0.4">
      <c r="A96" s="133"/>
      <c r="B96" s="148">
        <v>66</v>
      </c>
      <c r="C96" s="155">
        <v>147432</v>
      </c>
      <c r="D96" s="150">
        <v>2015</v>
      </c>
      <c r="E96" s="151" t="s">
        <v>104</v>
      </c>
      <c r="F96" s="152">
        <v>36658</v>
      </c>
      <c r="G96" s="153">
        <v>10.5</v>
      </c>
      <c r="H96" s="149">
        <v>0.3</v>
      </c>
      <c r="I96" s="150">
        <v>445</v>
      </c>
      <c r="J96" s="119">
        <f>IF(ISERROR(VLOOKUP('Input Sheet'!$I96,TechNumber,2,FALSE)),"",VLOOKUP('Input Sheet'!$I96,TechNumber,2,FALSE))</f>
        <v>10</v>
      </c>
      <c r="K96" s="122">
        <f t="shared" si="0"/>
        <v>3</v>
      </c>
      <c r="L96" s="141"/>
      <c r="M96" s="132"/>
      <c r="N96" s="131"/>
      <c r="O96" s="119" t="str">
        <f>IF(ISERROR(VLOOKUP('Input Sheet'!$N96,TechNumber,2,FALSE)),"",VLOOKUP('Input Sheet'!$N96,TechNumber,2,FALSE))</f>
        <v/>
      </c>
      <c r="P96" s="122" t="str">
        <f t="shared" si="1"/>
        <v xml:space="preserve"> </v>
      </c>
      <c r="Q96" s="141"/>
      <c r="R96" s="132"/>
      <c r="S96" s="131"/>
      <c r="T96" s="119" t="str">
        <f>IF(ISERROR(VLOOKUP('Input Sheet'!$S96,TechNumber,2,FALSE)),"",VLOOKUP('Input Sheet'!$S96,TechNumber,2,FALSE))</f>
        <v/>
      </c>
      <c r="U96" s="125" t="str">
        <f t="shared" si="2"/>
        <v/>
      </c>
      <c r="V96" s="118">
        <f t="shared" si="3"/>
        <v>3</v>
      </c>
      <c r="W96" s="154">
        <v>1</v>
      </c>
      <c r="X96" s="133"/>
    </row>
    <row r="97" spans="1:24" ht="12.75" customHeight="1" x14ac:dyDescent="0.4">
      <c r="A97" s="133"/>
      <c r="B97" s="148">
        <v>67</v>
      </c>
      <c r="C97" s="155">
        <v>147438</v>
      </c>
      <c r="D97" s="150">
        <v>2016</v>
      </c>
      <c r="E97" s="151" t="s">
        <v>90</v>
      </c>
      <c r="F97" s="152">
        <v>12648</v>
      </c>
      <c r="G97" s="153">
        <v>10.5</v>
      </c>
      <c r="H97" s="149">
        <v>0.3</v>
      </c>
      <c r="I97" s="150">
        <v>399</v>
      </c>
      <c r="J97" s="119">
        <f>IF(ISERROR(VLOOKUP('Input Sheet'!$I97,TechNumber,2,FALSE)),"",VLOOKUP('Input Sheet'!$I97,TechNumber,2,FALSE))</f>
        <v>10</v>
      </c>
      <c r="K97" s="122">
        <f t="shared" si="0"/>
        <v>3</v>
      </c>
      <c r="L97" s="141"/>
      <c r="M97" s="132"/>
      <c r="N97" s="131"/>
      <c r="O97" s="119" t="str">
        <f>IF(ISERROR(VLOOKUP('Input Sheet'!$N97,TechNumber,2,FALSE)),"",VLOOKUP('Input Sheet'!$N97,TechNumber,2,FALSE))</f>
        <v/>
      </c>
      <c r="P97" s="122" t="str">
        <f t="shared" si="1"/>
        <v xml:space="preserve"> </v>
      </c>
      <c r="Q97" s="141"/>
      <c r="R97" s="132"/>
      <c r="S97" s="131"/>
      <c r="T97" s="119" t="str">
        <f>IF(ISERROR(VLOOKUP('Input Sheet'!$S97,TechNumber,2,FALSE)),"",VLOOKUP('Input Sheet'!$S97,TechNumber,2,FALSE))</f>
        <v/>
      </c>
      <c r="U97" s="125" t="str">
        <f t="shared" si="2"/>
        <v/>
      </c>
      <c r="V97" s="118">
        <f t="shared" si="3"/>
        <v>3</v>
      </c>
      <c r="W97" s="154">
        <v>1</v>
      </c>
      <c r="X97" s="133"/>
    </row>
    <row r="98" spans="1:24" ht="12.75" customHeight="1" x14ac:dyDescent="0.4">
      <c r="A98" s="133"/>
      <c r="B98" s="148">
        <v>68</v>
      </c>
      <c r="C98" s="155">
        <v>147439</v>
      </c>
      <c r="D98" s="150">
        <v>2016</v>
      </c>
      <c r="E98" s="151" t="s">
        <v>105</v>
      </c>
      <c r="F98" s="152">
        <v>8544</v>
      </c>
      <c r="G98" s="153">
        <v>10.5</v>
      </c>
      <c r="H98" s="149">
        <v>0.3</v>
      </c>
      <c r="I98" s="150">
        <v>455</v>
      </c>
      <c r="J98" s="119" t="str">
        <f>IF(ISERROR(VLOOKUP('Input Sheet'!$I98,TechNumber,2,FALSE)),"",VLOOKUP('Input Sheet'!$I98,TechNumber,2,FALSE))</f>
        <v/>
      </c>
      <c r="K98" s="122" t="str">
        <f t="shared" si="0"/>
        <v/>
      </c>
      <c r="L98" s="141"/>
      <c r="M98" s="132"/>
      <c r="N98" s="131"/>
      <c r="O98" s="119" t="str">
        <f>IF(ISERROR(VLOOKUP('Input Sheet'!$N98,TechNumber,2,FALSE)),"",VLOOKUP('Input Sheet'!$N98,TechNumber,2,FALSE))</f>
        <v/>
      </c>
      <c r="P98" s="122" t="str">
        <f t="shared" si="1"/>
        <v xml:space="preserve"> </v>
      </c>
      <c r="Q98" s="141"/>
      <c r="R98" s="132"/>
      <c r="S98" s="131"/>
      <c r="T98" s="119" t="str">
        <f>IF(ISERROR(VLOOKUP('Input Sheet'!$S98,TechNumber,2,FALSE)),"",VLOOKUP('Input Sheet'!$S98,TechNumber,2,FALSE))</f>
        <v/>
      </c>
      <c r="U98" s="125" t="str">
        <f t="shared" si="2"/>
        <v/>
      </c>
      <c r="V98" s="118">
        <f t="shared" si="3"/>
        <v>0</v>
      </c>
      <c r="W98" s="154">
        <v>1</v>
      </c>
      <c r="X98" s="133"/>
    </row>
    <row r="99" spans="1:24" ht="12.75" customHeight="1" x14ac:dyDescent="0.4">
      <c r="A99" s="133"/>
      <c r="B99" s="148">
        <v>69</v>
      </c>
      <c r="C99" s="155">
        <v>147441</v>
      </c>
      <c r="D99" s="150">
        <v>2005</v>
      </c>
      <c r="E99" s="151" t="s">
        <v>106</v>
      </c>
      <c r="F99" s="152">
        <v>279274</v>
      </c>
      <c r="G99" s="153">
        <v>157.43</v>
      </c>
      <c r="H99" s="149">
        <v>1.5</v>
      </c>
      <c r="I99" s="150">
        <v>270</v>
      </c>
      <c r="J99" s="119">
        <f>IF(ISERROR(VLOOKUP('Input Sheet'!$I99,TechNumber,2,FALSE)),"",VLOOKUP('Input Sheet'!$I99,TechNumber,2,FALSE))</f>
        <v>25</v>
      </c>
      <c r="K99" s="122">
        <f t="shared" si="0"/>
        <v>37.5</v>
      </c>
      <c r="L99" s="141"/>
      <c r="M99" s="132"/>
      <c r="N99" s="131"/>
      <c r="O99" s="119" t="str">
        <f>IF(ISERROR(VLOOKUP('Input Sheet'!$N99,TechNumber,2,FALSE)),"",VLOOKUP('Input Sheet'!$N99,TechNumber,2,FALSE))</f>
        <v/>
      </c>
      <c r="P99" s="122" t="str">
        <f t="shared" si="1"/>
        <v xml:space="preserve"> </v>
      </c>
      <c r="Q99" s="141"/>
      <c r="R99" s="132"/>
      <c r="S99" s="131"/>
      <c r="T99" s="119" t="str">
        <f>IF(ISERROR(VLOOKUP('Input Sheet'!$S99,TechNumber,2,FALSE)),"",VLOOKUP('Input Sheet'!$S99,TechNumber,2,FALSE))</f>
        <v/>
      </c>
      <c r="U99" s="125" t="str">
        <f t="shared" si="2"/>
        <v/>
      </c>
      <c r="V99" s="118">
        <f t="shared" si="3"/>
        <v>37.5</v>
      </c>
      <c r="W99" s="154">
        <v>1</v>
      </c>
      <c r="X99" s="133"/>
    </row>
    <row r="100" spans="1:24" ht="12.75" customHeight="1" x14ac:dyDescent="0.4">
      <c r="A100" s="133"/>
      <c r="B100" s="148">
        <v>70</v>
      </c>
      <c r="C100" s="155">
        <v>147442</v>
      </c>
      <c r="D100" s="150">
        <v>2003</v>
      </c>
      <c r="E100" s="151">
        <v>1500</v>
      </c>
      <c r="F100" s="152">
        <v>98191</v>
      </c>
      <c r="G100" s="141"/>
      <c r="H100" s="132"/>
      <c r="I100" s="131"/>
      <c r="J100" s="119" t="str">
        <f>IF(ISERROR(VLOOKUP('Input Sheet'!$I100,TechNumber,2,FALSE)),"",VLOOKUP('Input Sheet'!$I100,TechNumber,2,FALSE))</f>
        <v/>
      </c>
      <c r="K100" s="122" t="str">
        <f t="shared" si="0"/>
        <v/>
      </c>
      <c r="L100" s="141"/>
      <c r="M100" s="132"/>
      <c r="N100" s="131"/>
      <c r="O100" s="119" t="str">
        <f>IF(ISERROR(VLOOKUP('Input Sheet'!$N100,TechNumber,2,FALSE)),"",VLOOKUP('Input Sheet'!$N100,TechNumber,2,FALSE))</f>
        <v/>
      </c>
      <c r="P100" s="122" t="str">
        <f t="shared" si="1"/>
        <v xml:space="preserve"> </v>
      </c>
      <c r="Q100" s="153">
        <v>262.38</v>
      </c>
      <c r="R100" s="149">
        <v>2.5</v>
      </c>
      <c r="S100" s="150">
        <v>21</v>
      </c>
      <c r="T100" s="119">
        <f>IF(ISERROR(VLOOKUP('Input Sheet'!$S100,TechNumber,2,FALSE)),"",VLOOKUP('Input Sheet'!$S100,TechNumber,2,FALSE))</f>
        <v>26</v>
      </c>
      <c r="U100" s="125">
        <f t="shared" si="2"/>
        <v>65</v>
      </c>
      <c r="V100" s="118">
        <f t="shared" si="3"/>
        <v>65</v>
      </c>
      <c r="W100" s="154">
        <v>1</v>
      </c>
      <c r="X100" s="133"/>
    </row>
    <row r="101" spans="1:24" ht="12.75" customHeight="1" x14ac:dyDescent="0.4">
      <c r="A101" s="133"/>
      <c r="B101" s="148">
        <v>71</v>
      </c>
      <c r="C101" s="186">
        <v>147445</v>
      </c>
      <c r="D101" s="187">
        <v>2013</v>
      </c>
      <c r="E101" s="188" t="s">
        <v>107</v>
      </c>
      <c r="F101" s="189">
        <v>49655</v>
      </c>
      <c r="G101" s="141"/>
      <c r="H101" s="132"/>
      <c r="I101" s="131"/>
      <c r="J101" s="119" t="str">
        <f>IF(ISERROR(VLOOKUP('Input Sheet'!$I101,TechNumber,2,FALSE)),"",VLOOKUP('Input Sheet'!$I101,TechNumber,2,FALSE))</f>
        <v/>
      </c>
      <c r="K101" s="122" t="str">
        <f t="shared" si="0"/>
        <v/>
      </c>
      <c r="L101" s="190"/>
      <c r="M101" s="191"/>
      <c r="N101" s="192"/>
      <c r="O101" s="119" t="str">
        <f>IF(ISERROR(VLOOKUP('Input Sheet'!$N101,TechNumber,2,FALSE)),"",VLOOKUP('Input Sheet'!$N101,TechNumber,2,FALSE))</f>
        <v/>
      </c>
      <c r="P101" s="122" t="str">
        <f t="shared" si="1"/>
        <v xml:space="preserve"> </v>
      </c>
      <c r="Q101" s="193">
        <v>34.950000000000003</v>
      </c>
      <c r="R101" s="194">
        <v>1</v>
      </c>
      <c r="S101" s="187">
        <v>243</v>
      </c>
      <c r="T101" s="119">
        <f>IF(ISERROR(VLOOKUP('Input Sheet'!$S101,TechNumber,2,FALSE)),"",VLOOKUP('Input Sheet'!$S101,TechNumber,2,FALSE))</f>
        <v>12</v>
      </c>
      <c r="U101" s="125">
        <f t="shared" si="2"/>
        <v>12</v>
      </c>
      <c r="V101" s="118">
        <f t="shared" si="3"/>
        <v>12</v>
      </c>
      <c r="W101" s="195"/>
      <c r="X101" s="133"/>
    </row>
    <row r="102" spans="1:24" ht="12.75" customHeight="1" x14ac:dyDescent="0.4">
      <c r="A102" s="133"/>
      <c r="B102" s="137"/>
      <c r="C102" s="196"/>
      <c r="D102" s="192"/>
      <c r="E102" s="197"/>
      <c r="F102" s="198"/>
      <c r="G102" s="153">
        <v>59.95</v>
      </c>
      <c r="H102" s="149">
        <v>1.4</v>
      </c>
      <c r="I102" s="150">
        <v>243</v>
      </c>
      <c r="J102" s="119">
        <f>IF(ISERROR(VLOOKUP('Input Sheet'!$I102,TechNumber,2,FALSE)),"",VLOOKUP('Input Sheet'!$I102,TechNumber,2,FALSE))</f>
        <v>12</v>
      </c>
      <c r="K102" s="122">
        <f t="shared" si="0"/>
        <v>16.799999999999997</v>
      </c>
      <c r="L102" s="190"/>
      <c r="M102" s="191"/>
      <c r="N102" s="192"/>
      <c r="O102" s="119" t="str">
        <f>IF(ISERROR(VLOOKUP('Input Sheet'!$N102,TechNumber,2,FALSE)),"",VLOOKUP('Input Sheet'!$N102,TechNumber,2,FALSE))</f>
        <v/>
      </c>
      <c r="P102" s="122" t="str">
        <f t="shared" si="1"/>
        <v xml:space="preserve"> </v>
      </c>
      <c r="Q102" s="190"/>
      <c r="R102" s="191"/>
      <c r="S102" s="192"/>
      <c r="T102" s="119" t="str">
        <f>IF(ISERROR(VLOOKUP('Input Sheet'!$S102,TechNumber,2,FALSE)),"",VLOOKUP('Input Sheet'!$S102,TechNumber,2,FALSE))</f>
        <v/>
      </c>
      <c r="U102" s="125" t="str">
        <f t="shared" si="2"/>
        <v/>
      </c>
      <c r="V102" s="118">
        <f t="shared" si="3"/>
        <v>16.799999999999997</v>
      </c>
      <c r="W102" s="195"/>
      <c r="X102" s="133"/>
    </row>
    <row r="103" spans="1:24" ht="12.75" customHeight="1" x14ac:dyDescent="0.4">
      <c r="A103" s="133"/>
      <c r="B103" s="148">
        <v>72</v>
      </c>
      <c r="C103" s="186">
        <v>147449</v>
      </c>
      <c r="D103" s="187">
        <v>2013</v>
      </c>
      <c r="E103" s="188" t="s">
        <v>85</v>
      </c>
      <c r="F103" s="189">
        <v>61826</v>
      </c>
      <c r="G103" s="141"/>
      <c r="H103" s="132"/>
      <c r="I103" s="131"/>
      <c r="J103" s="119" t="str">
        <f>IF(ISERROR(VLOOKUP('Input Sheet'!$I103,TechNumber,2,FALSE)),"",VLOOKUP('Input Sheet'!$I103,TechNumber,2,FALSE))</f>
        <v/>
      </c>
      <c r="K103" s="122" t="str">
        <f t="shared" si="0"/>
        <v/>
      </c>
      <c r="L103" s="190"/>
      <c r="M103" s="191"/>
      <c r="N103" s="192"/>
      <c r="O103" s="119" t="str">
        <f>IF(ISERROR(VLOOKUP('Input Sheet'!$N103,TechNumber,2,FALSE)),"",VLOOKUP('Input Sheet'!$N103,TechNumber,2,FALSE))</f>
        <v/>
      </c>
      <c r="P103" s="122" t="str">
        <f t="shared" si="1"/>
        <v xml:space="preserve"> </v>
      </c>
      <c r="Q103" s="193">
        <v>17.8</v>
      </c>
      <c r="R103" s="194">
        <v>0.5</v>
      </c>
      <c r="S103" s="187">
        <v>243</v>
      </c>
      <c r="T103" s="119">
        <f>IF(ISERROR(VLOOKUP('Input Sheet'!$S103,TechNumber,2,FALSE)),"",VLOOKUP('Input Sheet'!$S103,TechNumber,2,FALSE))</f>
        <v>12</v>
      </c>
      <c r="U103" s="125">
        <f t="shared" si="2"/>
        <v>6</v>
      </c>
      <c r="V103" s="118">
        <f t="shared" si="3"/>
        <v>6</v>
      </c>
      <c r="W103" s="195"/>
      <c r="X103" s="133"/>
    </row>
    <row r="104" spans="1:24" ht="12.75" customHeight="1" x14ac:dyDescent="0.4">
      <c r="A104" s="133"/>
      <c r="B104" s="137"/>
      <c r="C104" s="196"/>
      <c r="D104" s="192"/>
      <c r="E104" s="197"/>
      <c r="F104" s="198"/>
      <c r="G104" s="153">
        <v>35.6</v>
      </c>
      <c r="H104" s="149">
        <v>1</v>
      </c>
      <c r="I104" s="150">
        <v>243</v>
      </c>
      <c r="J104" s="119">
        <f>IF(ISERROR(VLOOKUP('Input Sheet'!$I104,TechNumber,2,FALSE)),"",VLOOKUP('Input Sheet'!$I104,TechNumber,2,FALSE))</f>
        <v>12</v>
      </c>
      <c r="K104" s="122">
        <f t="shared" si="0"/>
        <v>12</v>
      </c>
      <c r="L104" s="190"/>
      <c r="M104" s="191"/>
      <c r="N104" s="192"/>
      <c r="O104" s="119" t="str">
        <f>IF(ISERROR(VLOOKUP('Input Sheet'!$N104,TechNumber,2,FALSE)),"",VLOOKUP('Input Sheet'!$N104,TechNumber,2,FALSE))</f>
        <v/>
      </c>
      <c r="P104" s="122" t="str">
        <f t="shared" si="1"/>
        <v xml:space="preserve"> </v>
      </c>
      <c r="Q104" s="190"/>
      <c r="R104" s="191"/>
      <c r="S104" s="192"/>
      <c r="T104" s="119" t="str">
        <f>IF(ISERROR(VLOOKUP('Input Sheet'!$S104,TechNumber,2,FALSE)),"",VLOOKUP('Input Sheet'!$S104,TechNumber,2,FALSE))</f>
        <v/>
      </c>
      <c r="U104" s="125" t="str">
        <f t="shared" si="2"/>
        <v/>
      </c>
      <c r="V104" s="118">
        <f t="shared" si="3"/>
        <v>12</v>
      </c>
      <c r="W104" s="195"/>
      <c r="X104" s="133"/>
    </row>
    <row r="105" spans="1:24" ht="12.75" customHeight="1" x14ac:dyDescent="0.4">
      <c r="A105" s="133"/>
      <c r="B105" s="148">
        <v>73</v>
      </c>
      <c r="C105" s="186">
        <v>147453</v>
      </c>
      <c r="D105" s="187">
        <v>2009</v>
      </c>
      <c r="E105" s="188" t="s">
        <v>72</v>
      </c>
      <c r="F105" s="189">
        <v>124518</v>
      </c>
      <c r="G105" s="153">
        <v>0</v>
      </c>
      <c r="H105" s="149">
        <v>0</v>
      </c>
      <c r="I105" s="150">
        <v>0</v>
      </c>
      <c r="J105" s="119" t="str">
        <f>IF(ISERROR(VLOOKUP('Input Sheet'!$I105,TechNumber,2,FALSE)),"",VLOOKUP('Input Sheet'!$I105,TechNumber,2,FALSE))</f>
        <v/>
      </c>
      <c r="K105" s="122" t="str">
        <f t="shared" si="0"/>
        <v/>
      </c>
      <c r="L105" s="190"/>
      <c r="M105" s="191"/>
      <c r="N105" s="192"/>
      <c r="O105" s="119" t="str">
        <f>IF(ISERROR(VLOOKUP('Input Sheet'!$N105,TechNumber,2,FALSE)),"",VLOOKUP('Input Sheet'!$N105,TechNumber,2,FALSE))</f>
        <v/>
      </c>
      <c r="P105" s="122" t="str">
        <f t="shared" si="1"/>
        <v xml:space="preserve"> </v>
      </c>
      <c r="Q105" s="193">
        <v>104.95</v>
      </c>
      <c r="R105" s="194">
        <v>1</v>
      </c>
      <c r="S105" s="187">
        <v>21</v>
      </c>
      <c r="T105" s="119">
        <f>IF(ISERROR(VLOOKUP('Input Sheet'!$S105,TechNumber,2,FALSE)),"",VLOOKUP('Input Sheet'!$S105,TechNumber,2,FALSE))</f>
        <v>26</v>
      </c>
      <c r="U105" s="125">
        <f t="shared" si="2"/>
        <v>26</v>
      </c>
      <c r="V105" s="118">
        <f t="shared" si="3"/>
        <v>26</v>
      </c>
      <c r="W105" s="195"/>
      <c r="X105" s="133"/>
    </row>
    <row r="106" spans="1:24" ht="12.75" customHeight="1" x14ac:dyDescent="0.4">
      <c r="A106" s="133"/>
      <c r="B106" s="137"/>
      <c r="C106" s="196"/>
      <c r="D106" s="192"/>
      <c r="E106" s="197"/>
      <c r="F106" s="198"/>
      <c r="G106" s="153">
        <v>0</v>
      </c>
      <c r="H106" s="149">
        <v>0</v>
      </c>
      <c r="I106" s="150">
        <v>0</v>
      </c>
      <c r="J106" s="119" t="str">
        <f>IF(ISERROR(VLOOKUP('Input Sheet'!$I106,TechNumber,2,FALSE)),"",VLOOKUP('Input Sheet'!$I106,TechNumber,2,FALSE))</f>
        <v/>
      </c>
      <c r="K106" s="122" t="str">
        <f t="shared" si="0"/>
        <v/>
      </c>
      <c r="L106" s="193">
        <v>34.950000000000003</v>
      </c>
      <c r="M106" s="194">
        <v>1</v>
      </c>
      <c r="N106" s="187">
        <v>21</v>
      </c>
      <c r="O106" s="119">
        <f>IF(ISERROR(VLOOKUP('Input Sheet'!$N106,TechNumber,2,FALSE)),"",VLOOKUP('Input Sheet'!$N106,TechNumber,2,FALSE))</f>
        <v>26</v>
      </c>
      <c r="P106" s="122">
        <f t="shared" si="1"/>
        <v>26</v>
      </c>
      <c r="Q106" s="193"/>
      <c r="R106" s="194"/>
      <c r="S106" s="187"/>
      <c r="T106" s="119" t="str">
        <f>IF(ISERROR(VLOOKUP('Input Sheet'!$S106,TechNumber,2,FALSE)),"",VLOOKUP('Input Sheet'!$S106,TechNumber,2,FALSE))</f>
        <v/>
      </c>
      <c r="U106" s="125" t="str">
        <f t="shared" si="2"/>
        <v/>
      </c>
      <c r="V106" s="118">
        <f t="shared" si="3"/>
        <v>26</v>
      </c>
      <c r="W106" s="195"/>
      <c r="X106" s="133"/>
    </row>
    <row r="107" spans="1:24" ht="12.75" customHeight="1" x14ac:dyDescent="0.4">
      <c r="A107" s="133"/>
      <c r="B107" s="148">
        <v>74</v>
      </c>
      <c r="C107" s="186">
        <v>147458</v>
      </c>
      <c r="D107" s="187">
        <v>2014</v>
      </c>
      <c r="E107" s="188" t="s">
        <v>85</v>
      </c>
      <c r="F107" s="189">
        <v>73330</v>
      </c>
      <c r="G107" s="153">
        <v>10.5</v>
      </c>
      <c r="H107" s="149">
        <v>0.3</v>
      </c>
      <c r="I107" s="150">
        <v>445</v>
      </c>
      <c r="J107" s="119">
        <f>IF(ISERROR(VLOOKUP('Input Sheet'!$I107,TechNumber,2,FALSE)),"",VLOOKUP('Input Sheet'!$I107,TechNumber,2,FALSE))</f>
        <v>10</v>
      </c>
      <c r="K107" s="122">
        <f t="shared" si="0"/>
        <v>3</v>
      </c>
      <c r="L107" s="190"/>
      <c r="M107" s="191"/>
      <c r="N107" s="192"/>
      <c r="O107" s="119" t="str">
        <f>IF(ISERROR(VLOOKUP('Input Sheet'!$N107,TechNumber,2,FALSE)),"",VLOOKUP('Input Sheet'!$N107,TechNumber,2,FALSE))</f>
        <v/>
      </c>
      <c r="P107" s="122" t="str">
        <f t="shared" si="1"/>
        <v xml:space="preserve"> </v>
      </c>
      <c r="Q107" s="193"/>
      <c r="R107" s="194"/>
      <c r="S107" s="187"/>
      <c r="T107" s="119" t="str">
        <f>IF(ISERROR(VLOOKUP('Input Sheet'!$S107,TechNumber,2,FALSE)),"",VLOOKUP('Input Sheet'!$S107,TechNumber,2,FALSE))</f>
        <v/>
      </c>
      <c r="U107" s="125" t="str">
        <f t="shared" si="2"/>
        <v/>
      </c>
      <c r="V107" s="118">
        <f t="shared" si="3"/>
        <v>3</v>
      </c>
      <c r="W107" s="195"/>
      <c r="X107" s="133"/>
    </row>
    <row r="108" spans="1:24" ht="12.75" customHeight="1" x14ac:dyDescent="0.4">
      <c r="A108" s="133"/>
      <c r="B108" s="137"/>
      <c r="C108" s="196"/>
      <c r="D108" s="192"/>
      <c r="E108" s="197"/>
      <c r="F108" s="198"/>
      <c r="G108" s="141"/>
      <c r="H108" s="132"/>
      <c r="I108" s="131"/>
      <c r="J108" s="119" t="str">
        <f>IF(ISERROR(VLOOKUP('Input Sheet'!$I108,TechNumber,2,FALSE)),"",VLOOKUP('Input Sheet'!$I108,TechNumber,2,FALSE))</f>
        <v/>
      </c>
      <c r="K108" s="122" t="str">
        <f t="shared" si="0"/>
        <v/>
      </c>
      <c r="L108" s="190"/>
      <c r="M108" s="191"/>
      <c r="N108" s="192"/>
      <c r="O108" s="119" t="str">
        <f>IF(ISERROR(VLOOKUP('Input Sheet'!$N108,TechNumber,2,FALSE)),"",VLOOKUP('Input Sheet'!$N108,TechNumber,2,FALSE))</f>
        <v/>
      </c>
      <c r="P108" s="122" t="str">
        <f t="shared" si="1"/>
        <v xml:space="preserve"> </v>
      </c>
      <c r="Q108" s="193">
        <v>14.98</v>
      </c>
      <c r="R108" s="194">
        <v>0.5</v>
      </c>
      <c r="S108" s="187">
        <v>445</v>
      </c>
      <c r="T108" s="119">
        <f>IF(ISERROR(VLOOKUP('Input Sheet'!$S108,TechNumber,2,FALSE)),"",VLOOKUP('Input Sheet'!$S108,TechNumber,2,FALSE))</f>
        <v>10</v>
      </c>
      <c r="U108" s="125">
        <f t="shared" si="2"/>
        <v>5</v>
      </c>
      <c r="V108" s="118">
        <f t="shared" si="3"/>
        <v>5</v>
      </c>
      <c r="W108" s="195"/>
      <c r="X108" s="133"/>
    </row>
    <row r="109" spans="1:24" ht="12.75" customHeight="1" x14ac:dyDescent="0.4">
      <c r="A109" s="133"/>
      <c r="B109" s="148">
        <v>75</v>
      </c>
      <c r="C109" s="186">
        <v>147461</v>
      </c>
      <c r="D109" s="187">
        <v>2015</v>
      </c>
      <c r="E109" s="188" t="s">
        <v>72</v>
      </c>
      <c r="F109" s="189">
        <v>52344</v>
      </c>
      <c r="G109" s="153">
        <v>10.5</v>
      </c>
      <c r="H109" s="149">
        <v>0.3</v>
      </c>
      <c r="I109" s="150">
        <v>243</v>
      </c>
      <c r="J109" s="119">
        <f>IF(ISERROR(VLOOKUP('Input Sheet'!$I109,TechNumber,2,FALSE)),"",VLOOKUP('Input Sheet'!$I109,TechNumber,2,FALSE))</f>
        <v>12</v>
      </c>
      <c r="K109" s="122">
        <f t="shared" si="0"/>
        <v>3.5999999999999996</v>
      </c>
      <c r="L109" s="190"/>
      <c r="M109" s="191"/>
      <c r="N109" s="192"/>
      <c r="O109" s="119" t="str">
        <f>IF(ISERROR(VLOOKUP('Input Sheet'!$N109,TechNumber,2,FALSE)),"",VLOOKUP('Input Sheet'!$N109,TechNumber,2,FALSE))</f>
        <v/>
      </c>
      <c r="P109" s="199" t="str">
        <f t="shared" ref="P109:P117" si="4">IF(ISERROR(M109*O109),"",M109*O109)</f>
        <v/>
      </c>
      <c r="Q109" s="193"/>
      <c r="R109" s="194"/>
      <c r="S109" s="187"/>
      <c r="T109" s="119" t="str">
        <f>IF(ISERROR(VLOOKUP('Input Sheet'!$S109,TechNumber,2,FALSE)),"",VLOOKUP('Input Sheet'!$S109,TechNumber,2,FALSE))</f>
        <v/>
      </c>
      <c r="U109" s="125" t="str">
        <f t="shared" si="2"/>
        <v/>
      </c>
      <c r="V109" s="118">
        <f t="shared" si="3"/>
        <v>3.5999999999999996</v>
      </c>
      <c r="W109" s="195"/>
      <c r="X109" s="133"/>
    </row>
    <row r="110" spans="1:24" ht="12.75" customHeight="1" x14ac:dyDescent="0.4">
      <c r="A110" s="133"/>
      <c r="B110" s="137"/>
      <c r="C110" s="196"/>
      <c r="D110" s="192"/>
      <c r="E110" s="197"/>
      <c r="F110" s="198"/>
      <c r="G110" s="141"/>
      <c r="H110" s="132"/>
      <c r="I110" s="131"/>
      <c r="J110" s="119"/>
      <c r="K110" s="122">
        <f t="shared" si="0"/>
        <v>0</v>
      </c>
      <c r="L110" s="190"/>
      <c r="M110" s="191"/>
      <c r="N110" s="192"/>
      <c r="O110" s="119"/>
      <c r="P110" s="200">
        <f t="shared" si="4"/>
        <v>0</v>
      </c>
      <c r="Q110" s="193">
        <v>34.950000000000003</v>
      </c>
      <c r="R110" s="194">
        <v>1</v>
      </c>
      <c r="S110" s="187">
        <v>243</v>
      </c>
      <c r="T110" s="119">
        <f>IF(ISERROR(VLOOKUP('Input Sheet'!$S110,TechNumber,2,FALSE)),"",VLOOKUP('Input Sheet'!$S110,TechNumber,2,FALSE))</f>
        <v>12</v>
      </c>
      <c r="U110" s="199">
        <f t="shared" si="2"/>
        <v>12</v>
      </c>
      <c r="V110" s="118">
        <f t="shared" si="3"/>
        <v>12</v>
      </c>
      <c r="W110" s="195"/>
      <c r="X110" s="133"/>
    </row>
    <row r="111" spans="1:24" ht="12.75" customHeight="1" x14ac:dyDescent="0.4">
      <c r="A111" s="133"/>
      <c r="B111" s="137"/>
      <c r="C111" s="196"/>
      <c r="D111" s="192"/>
      <c r="E111" s="197"/>
      <c r="F111" s="198"/>
      <c r="G111" s="153">
        <v>34.950000000000003</v>
      </c>
      <c r="H111" s="149">
        <v>1</v>
      </c>
      <c r="I111" s="150">
        <v>243</v>
      </c>
      <c r="J111" s="119"/>
      <c r="K111" s="122">
        <f t="shared" si="0"/>
        <v>0</v>
      </c>
      <c r="L111" s="190"/>
      <c r="M111" s="191"/>
      <c r="N111" s="192"/>
      <c r="O111" s="119"/>
      <c r="P111" s="200">
        <f t="shared" si="4"/>
        <v>0</v>
      </c>
      <c r="Q111" s="193"/>
      <c r="R111" s="194"/>
      <c r="S111" s="187"/>
      <c r="T111" s="119" t="str">
        <f>IF(ISERROR(VLOOKUP('Input Sheet'!$S111,TechNumber,2,FALSE)),"",VLOOKUP('Input Sheet'!$S111,TechNumber,2,FALSE))</f>
        <v/>
      </c>
      <c r="U111" s="200" t="str">
        <f t="shared" si="2"/>
        <v/>
      </c>
      <c r="V111" s="118">
        <f t="shared" si="3"/>
        <v>0</v>
      </c>
      <c r="W111" s="195"/>
      <c r="X111" s="133"/>
    </row>
    <row r="112" spans="1:24" ht="12.75" customHeight="1" x14ac:dyDescent="0.4">
      <c r="A112" s="133"/>
      <c r="B112" s="148">
        <v>76</v>
      </c>
      <c r="C112" s="186">
        <v>147463</v>
      </c>
      <c r="D112" s="187">
        <v>2005</v>
      </c>
      <c r="E112" s="188" t="s">
        <v>72</v>
      </c>
      <c r="F112" s="189">
        <v>160102</v>
      </c>
      <c r="G112" s="153">
        <v>10.5</v>
      </c>
      <c r="H112" s="149">
        <v>0.3</v>
      </c>
      <c r="I112" s="150">
        <v>445</v>
      </c>
      <c r="J112" s="119"/>
      <c r="K112" s="122">
        <f t="shared" si="0"/>
        <v>0</v>
      </c>
      <c r="L112" s="190"/>
      <c r="M112" s="191"/>
      <c r="N112" s="192"/>
      <c r="O112" s="119"/>
      <c r="P112" s="200">
        <f t="shared" si="4"/>
        <v>0</v>
      </c>
      <c r="Q112" s="193"/>
      <c r="R112" s="194"/>
      <c r="S112" s="187"/>
      <c r="T112" s="119" t="str">
        <f>IF(ISERROR(VLOOKUP('Input Sheet'!$S112,TechNumber,2,FALSE)),"",VLOOKUP('Input Sheet'!$S112,TechNumber,2,FALSE))</f>
        <v/>
      </c>
      <c r="U112" s="200" t="str">
        <f t="shared" si="2"/>
        <v/>
      </c>
      <c r="V112" s="118">
        <f t="shared" si="3"/>
        <v>0</v>
      </c>
      <c r="W112" s="201">
        <v>1</v>
      </c>
      <c r="X112" s="133"/>
    </row>
    <row r="113" spans="1:24" ht="12.75" customHeight="1" x14ac:dyDescent="0.4">
      <c r="A113" s="133"/>
      <c r="B113" s="148">
        <v>77</v>
      </c>
      <c r="C113" s="186">
        <v>144764</v>
      </c>
      <c r="D113" s="187">
        <v>2014</v>
      </c>
      <c r="E113" s="188">
        <v>1500</v>
      </c>
      <c r="F113" s="189">
        <v>48154</v>
      </c>
      <c r="G113" s="153">
        <v>10.5</v>
      </c>
      <c r="H113" s="149">
        <v>0.3</v>
      </c>
      <c r="I113" s="150">
        <v>399</v>
      </c>
      <c r="J113" s="119"/>
      <c r="K113" s="122">
        <f t="shared" si="0"/>
        <v>0</v>
      </c>
      <c r="L113" s="190"/>
      <c r="M113" s="191"/>
      <c r="N113" s="192"/>
      <c r="O113" s="119"/>
      <c r="P113" s="200">
        <f t="shared" si="4"/>
        <v>0</v>
      </c>
      <c r="Q113" s="193"/>
      <c r="R113" s="194"/>
      <c r="S113" s="187"/>
      <c r="T113" s="119" t="str">
        <f>IF(ISERROR(VLOOKUP('Input Sheet'!$S113,TechNumber,2,FALSE)),"",VLOOKUP('Input Sheet'!$S113,TechNumber,2,FALSE))</f>
        <v/>
      </c>
      <c r="U113" s="200" t="str">
        <f t="shared" si="2"/>
        <v/>
      </c>
      <c r="V113" s="118">
        <f t="shared" si="3"/>
        <v>0</v>
      </c>
      <c r="W113" s="201">
        <v>1</v>
      </c>
      <c r="X113" s="133"/>
    </row>
    <row r="114" spans="1:24" ht="12.75" customHeight="1" x14ac:dyDescent="0.4">
      <c r="A114" s="133"/>
      <c r="B114" s="148">
        <v>78</v>
      </c>
      <c r="C114" s="186">
        <v>147465</v>
      </c>
      <c r="D114" s="187">
        <v>2012</v>
      </c>
      <c r="E114" s="188" t="s">
        <v>108</v>
      </c>
      <c r="F114" s="189">
        <v>92098</v>
      </c>
      <c r="G114" s="153">
        <v>10.5</v>
      </c>
      <c r="H114" s="149">
        <v>0.3</v>
      </c>
      <c r="I114" s="150">
        <v>392</v>
      </c>
      <c r="J114" s="119"/>
      <c r="K114" s="122">
        <f t="shared" si="0"/>
        <v>0</v>
      </c>
      <c r="L114" s="190"/>
      <c r="M114" s="191"/>
      <c r="N114" s="192"/>
      <c r="O114" s="119"/>
      <c r="P114" s="200">
        <f t="shared" si="4"/>
        <v>0</v>
      </c>
      <c r="Q114" s="193"/>
      <c r="R114" s="194"/>
      <c r="S114" s="187"/>
      <c r="T114" s="119" t="str">
        <f>IF(ISERROR(VLOOKUP('Input Sheet'!$S114,TechNumber,2,FALSE)),"",VLOOKUP('Input Sheet'!$S114,TechNumber,2,FALSE))</f>
        <v/>
      </c>
      <c r="U114" s="200" t="str">
        <f t="shared" si="2"/>
        <v/>
      </c>
      <c r="V114" s="118">
        <f t="shared" si="3"/>
        <v>0</v>
      </c>
      <c r="W114" s="195"/>
      <c r="X114" s="133"/>
    </row>
    <row r="115" spans="1:24" ht="12.75" customHeight="1" x14ac:dyDescent="0.4">
      <c r="A115" s="133"/>
      <c r="B115" s="137"/>
      <c r="C115" s="196"/>
      <c r="D115" s="192"/>
      <c r="E115" s="197"/>
      <c r="F115" s="198"/>
      <c r="G115" s="153">
        <v>15.95</v>
      </c>
      <c r="H115" s="149">
        <v>0.5</v>
      </c>
      <c r="I115" s="150">
        <v>392</v>
      </c>
      <c r="J115" s="119"/>
      <c r="K115" s="122">
        <f t="shared" si="0"/>
        <v>0</v>
      </c>
      <c r="L115" s="190"/>
      <c r="M115" s="191"/>
      <c r="N115" s="192"/>
      <c r="O115" s="119"/>
      <c r="P115" s="200">
        <f t="shared" si="4"/>
        <v>0</v>
      </c>
      <c r="Q115" s="193"/>
      <c r="R115" s="194"/>
      <c r="S115" s="187"/>
      <c r="T115" s="119" t="str">
        <f>IF(ISERROR(VLOOKUP('Input Sheet'!$S115,TechNumber,2,FALSE)),"",VLOOKUP('Input Sheet'!$S115,TechNumber,2,FALSE))</f>
        <v/>
      </c>
      <c r="U115" s="200" t="str">
        <f t="shared" si="2"/>
        <v/>
      </c>
      <c r="V115" s="118">
        <f t="shared" si="3"/>
        <v>0</v>
      </c>
      <c r="W115" s="195"/>
      <c r="X115" s="133"/>
    </row>
    <row r="116" spans="1:24" ht="12.75" customHeight="1" x14ac:dyDescent="0.4">
      <c r="A116" s="133"/>
      <c r="B116" s="148">
        <v>79</v>
      </c>
      <c r="C116" s="186">
        <v>147468</v>
      </c>
      <c r="D116" s="187">
        <v>2008</v>
      </c>
      <c r="E116" s="188" t="s">
        <v>109</v>
      </c>
      <c r="F116" s="189">
        <v>80024</v>
      </c>
      <c r="G116" s="153">
        <v>10.5</v>
      </c>
      <c r="H116" s="149">
        <v>0.3</v>
      </c>
      <c r="I116" s="150">
        <v>388</v>
      </c>
      <c r="J116" s="119"/>
      <c r="K116" s="122">
        <f t="shared" si="0"/>
        <v>0</v>
      </c>
      <c r="L116" s="190"/>
      <c r="M116" s="191"/>
      <c r="N116" s="192"/>
      <c r="O116" s="119"/>
      <c r="P116" s="200">
        <f t="shared" si="4"/>
        <v>0</v>
      </c>
      <c r="Q116" s="193"/>
      <c r="R116" s="194"/>
      <c r="S116" s="187"/>
      <c r="T116" s="119" t="str">
        <f>IF(ISERROR(VLOOKUP('Input Sheet'!$S116,TechNumber,2,FALSE)),"",VLOOKUP('Input Sheet'!$S116,TechNumber,2,FALSE))</f>
        <v/>
      </c>
      <c r="U116" s="200" t="str">
        <f t="shared" si="2"/>
        <v/>
      </c>
      <c r="V116" s="118">
        <f t="shared" si="3"/>
        <v>0</v>
      </c>
      <c r="W116" s="195"/>
      <c r="X116" s="133"/>
    </row>
    <row r="117" spans="1:24" ht="12.75" customHeight="1" x14ac:dyDescent="0.4">
      <c r="A117" s="133"/>
      <c r="B117" s="137"/>
      <c r="C117" s="196"/>
      <c r="D117" s="192"/>
      <c r="E117" s="197"/>
      <c r="F117" s="198"/>
      <c r="G117" s="153">
        <v>15.95</v>
      </c>
      <c r="H117" s="149">
        <v>0.5</v>
      </c>
      <c r="I117" s="150">
        <v>388</v>
      </c>
      <c r="J117" s="119"/>
      <c r="K117" s="122">
        <f t="shared" si="0"/>
        <v>0</v>
      </c>
      <c r="L117" s="190"/>
      <c r="M117" s="191"/>
      <c r="N117" s="192"/>
      <c r="O117" s="119"/>
      <c r="P117" s="200">
        <f t="shared" si="4"/>
        <v>0</v>
      </c>
      <c r="Q117" s="193"/>
      <c r="R117" s="194"/>
      <c r="S117" s="187"/>
      <c r="T117" s="119" t="str">
        <f>IF(ISERROR(VLOOKUP('Input Sheet'!$S117,TechNumber,2,FALSE)),"",VLOOKUP('Input Sheet'!$S117,TechNumber,2,FALSE))</f>
        <v/>
      </c>
      <c r="U117" s="200" t="str">
        <f t="shared" si="2"/>
        <v/>
      </c>
      <c r="V117" s="118">
        <f t="shared" si="3"/>
        <v>0</v>
      </c>
      <c r="W117" s="195"/>
      <c r="X117" s="133"/>
    </row>
    <row r="118" spans="1:24" ht="12.75" customHeight="1" x14ac:dyDescent="0.4">
      <c r="A118" s="133"/>
      <c r="B118" s="137"/>
      <c r="C118" s="196"/>
      <c r="D118" s="192"/>
      <c r="E118" s="197"/>
      <c r="F118" s="198"/>
      <c r="G118" s="153">
        <v>50</v>
      </c>
      <c r="H118" s="149">
        <v>0.6</v>
      </c>
      <c r="I118" s="150">
        <v>388</v>
      </c>
      <c r="J118" s="119"/>
      <c r="K118" s="122">
        <f t="shared" si="0"/>
        <v>0</v>
      </c>
      <c r="L118" s="190"/>
      <c r="M118" s="191"/>
      <c r="N118" s="192"/>
      <c r="O118" s="119"/>
      <c r="P118" s="122"/>
      <c r="Q118" s="193"/>
      <c r="R118" s="194"/>
      <c r="S118" s="187"/>
      <c r="T118" s="119" t="str">
        <f>IF(ISERROR(VLOOKUP('Input Sheet'!$S118,TechNumber,2,FALSE)),"",VLOOKUP('Input Sheet'!$S118,TechNumber,2,FALSE))</f>
        <v/>
      </c>
      <c r="U118" s="200" t="str">
        <f t="shared" si="2"/>
        <v/>
      </c>
      <c r="V118" s="118">
        <f t="shared" si="3"/>
        <v>0</v>
      </c>
      <c r="W118" s="195"/>
      <c r="X118" s="133"/>
    </row>
    <row r="119" spans="1:24" ht="12.75" customHeight="1" x14ac:dyDescent="0.4">
      <c r="A119" s="133"/>
      <c r="B119" s="137"/>
      <c r="C119" s="196"/>
      <c r="D119" s="192"/>
      <c r="E119" s="197"/>
      <c r="F119" s="198"/>
      <c r="G119" s="141"/>
      <c r="H119" s="132"/>
      <c r="I119" s="131"/>
      <c r="J119" s="119"/>
      <c r="K119" s="122">
        <f t="shared" si="0"/>
        <v>0</v>
      </c>
      <c r="L119" s="190"/>
      <c r="M119" s="191"/>
      <c r="N119" s="192"/>
      <c r="O119" s="119"/>
      <c r="P119" s="122"/>
      <c r="Q119" s="193">
        <v>13</v>
      </c>
      <c r="R119" s="194">
        <v>0.3</v>
      </c>
      <c r="S119" s="187">
        <v>388</v>
      </c>
      <c r="T119" s="119">
        <f>IF(ISERROR(VLOOKUP('Input Sheet'!$S119,TechNumber,2,FALSE)),"",VLOOKUP('Input Sheet'!$S119,TechNumber,2,FALSE))</f>
        <v>10</v>
      </c>
      <c r="U119" s="200">
        <f t="shared" si="2"/>
        <v>3</v>
      </c>
      <c r="V119" s="118">
        <f t="shared" si="3"/>
        <v>3</v>
      </c>
      <c r="W119" s="195"/>
      <c r="X119" s="133"/>
    </row>
    <row r="120" spans="1:24" ht="12.75" customHeight="1" x14ac:dyDescent="0.4">
      <c r="A120" s="133"/>
      <c r="B120" s="137"/>
      <c r="C120" s="196"/>
      <c r="D120" s="192"/>
      <c r="E120" s="197"/>
      <c r="F120" s="198"/>
      <c r="G120" s="141"/>
      <c r="H120" s="132"/>
      <c r="I120" s="131"/>
      <c r="J120" s="119"/>
      <c r="K120" s="122">
        <f t="shared" si="0"/>
        <v>0</v>
      </c>
      <c r="L120" s="190"/>
      <c r="M120" s="191"/>
      <c r="N120" s="192"/>
      <c r="O120" s="119"/>
      <c r="P120" s="122"/>
      <c r="Q120" s="193">
        <v>262.38</v>
      </c>
      <c r="R120" s="194">
        <v>2.5</v>
      </c>
      <c r="S120" s="187">
        <v>388</v>
      </c>
      <c r="T120" s="119">
        <f>IF(ISERROR(VLOOKUP('Input Sheet'!$S120,TechNumber,2,FALSE)),"",VLOOKUP('Input Sheet'!$S120,TechNumber,2,FALSE))</f>
        <v>10</v>
      </c>
      <c r="U120" s="200">
        <f t="shared" si="2"/>
        <v>25</v>
      </c>
      <c r="V120" s="118">
        <f t="shared" si="3"/>
        <v>25</v>
      </c>
      <c r="W120" s="195"/>
      <c r="X120" s="133"/>
    </row>
    <row r="121" spans="1:24" ht="12.75" customHeight="1" x14ac:dyDescent="0.4">
      <c r="A121" s="133"/>
      <c r="B121" s="148">
        <v>80</v>
      </c>
      <c r="C121" s="186">
        <v>147470</v>
      </c>
      <c r="D121" s="187">
        <v>2010</v>
      </c>
      <c r="E121" s="188" t="s">
        <v>80</v>
      </c>
      <c r="F121" s="189">
        <v>95484</v>
      </c>
      <c r="G121" s="153">
        <v>10.5</v>
      </c>
      <c r="H121" s="149">
        <v>0.3</v>
      </c>
      <c r="I121" s="150">
        <v>445</v>
      </c>
      <c r="J121" s="119">
        <f>IF(ISERROR(VLOOKUP('Input Sheet'!$I121,TechNumber,2,FALSE)),"",VLOOKUP('Input Sheet'!$I121,TechNumber,2,FALSE))</f>
        <v>10</v>
      </c>
      <c r="K121" s="122">
        <f t="shared" si="0"/>
        <v>3</v>
      </c>
      <c r="L121" s="190"/>
      <c r="M121" s="191"/>
      <c r="N121" s="192"/>
      <c r="O121" s="119" t="str">
        <f>IF(ISERROR(VLOOKUP('Input Sheet'!$N121,TechNumber,2,FALSE)),"",VLOOKUP('Input Sheet'!$N121,TechNumber,2,FALSE))</f>
        <v/>
      </c>
      <c r="P121" s="122" t="str">
        <f t="shared" ref="P121:P159" si="5">IF(ISERROR(M121*O121)," ",M121*O121)</f>
        <v xml:space="preserve"> </v>
      </c>
      <c r="Q121" s="193"/>
      <c r="R121" s="194"/>
      <c r="S121" s="187"/>
      <c r="T121" s="119" t="str">
        <f>IF(ISERROR(VLOOKUP('Input Sheet'!$S121,TechNumber,2,FALSE)),"",VLOOKUP('Input Sheet'!$S121,TechNumber,2,FALSE))</f>
        <v/>
      </c>
      <c r="U121" s="200" t="str">
        <f t="shared" si="2"/>
        <v/>
      </c>
      <c r="V121" s="118">
        <f t="shared" si="3"/>
        <v>3</v>
      </c>
      <c r="W121" s="201">
        <v>1</v>
      </c>
      <c r="X121" s="133"/>
    </row>
    <row r="122" spans="1:24" ht="12.75" customHeight="1" x14ac:dyDescent="0.4">
      <c r="A122" s="133"/>
      <c r="B122" s="148">
        <v>81</v>
      </c>
      <c r="C122" s="186">
        <v>147472</v>
      </c>
      <c r="D122" s="187">
        <v>2005</v>
      </c>
      <c r="E122" s="188" t="s">
        <v>97</v>
      </c>
      <c r="F122" s="189">
        <v>198033</v>
      </c>
      <c r="G122" s="153">
        <v>10.5</v>
      </c>
      <c r="H122" s="149">
        <v>0.3</v>
      </c>
      <c r="I122" s="150">
        <v>445</v>
      </c>
      <c r="J122" s="119">
        <f>IF(ISERROR(VLOOKUP('Input Sheet'!$I122,TechNumber,2,FALSE)),"",VLOOKUP('Input Sheet'!$I122,TechNumber,2,FALSE))</f>
        <v>10</v>
      </c>
      <c r="K122" s="122">
        <f t="shared" si="0"/>
        <v>3</v>
      </c>
      <c r="L122" s="190"/>
      <c r="M122" s="191"/>
      <c r="N122" s="192"/>
      <c r="O122" s="119" t="str">
        <f>IF(ISERROR(VLOOKUP('Input Sheet'!$N122,TechNumber,2,FALSE)),"",VLOOKUP('Input Sheet'!$N122,TechNumber,2,FALSE))</f>
        <v/>
      </c>
      <c r="P122" s="122" t="str">
        <f t="shared" si="5"/>
        <v xml:space="preserve"> </v>
      </c>
      <c r="Q122" s="193"/>
      <c r="R122" s="194"/>
      <c r="S122" s="187"/>
      <c r="T122" s="119" t="str">
        <f>IF(ISERROR(VLOOKUP('Input Sheet'!$S122,TechNumber,2,FALSE)),"",VLOOKUP('Input Sheet'!$S122,TechNumber,2,FALSE))</f>
        <v/>
      </c>
      <c r="U122" s="200" t="str">
        <f t="shared" si="2"/>
        <v/>
      </c>
      <c r="V122" s="118">
        <f t="shared" si="3"/>
        <v>3</v>
      </c>
      <c r="W122" s="201">
        <v>1</v>
      </c>
      <c r="X122" s="133"/>
    </row>
    <row r="123" spans="1:24" ht="12.75" customHeight="1" x14ac:dyDescent="0.4">
      <c r="A123" s="133"/>
      <c r="B123" s="148">
        <v>82</v>
      </c>
      <c r="C123" s="186">
        <v>147474</v>
      </c>
      <c r="D123" s="187">
        <v>2014</v>
      </c>
      <c r="E123" s="188" t="s">
        <v>94</v>
      </c>
      <c r="F123" s="189">
        <v>63350</v>
      </c>
      <c r="G123" s="153">
        <v>10.5</v>
      </c>
      <c r="H123" s="149">
        <v>0.3</v>
      </c>
      <c r="I123" s="150">
        <v>243</v>
      </c>
      <c r="J123" s="119">
        <f>IF(ISERROR(VLOOKUP('Input Sheet'!$I123,TechNumber,2,FALSE)),"",VLOOKUP('Input Sheet'!$I123,TechNumber,2,FALSE))</f>
        <v>12</v>
      </c>
      <c r="K123" s="122">
        <f t="shared" si="0"/>
        <v>3.5999999999999996</v>
      </c>
      <c r="L123" s="190"/>
      <c r="M123" s="191"/>
      <c r="N123" s="192"/>
      <c r="O123" s="119" t="str">
        <f>IF(ISERROR(VLOOKUP('Input Sheet'!$N123,TechNumber,2,FALSE)),"",VLOOKUP('Input Sheet'!$N123,TechNumber,2,FALSE))</f>
        <v/>
      </c>
      <c r="P123" s="122" t="str">
        <f t="shared" si="5"/>
        <v xml:space="preserve"> </v>
      </c>
      <c r="Q123" s="193"/>
      <c r="R123" s="194"/>
      <c r="S123" s="187"/>
      <c r="T123" s="119" t="str">
        <f>IF(ISERROR(VLOOKUP('Input Sheet'!$S123,TechNumber,2,FALSE)),"",VLOOKUP('Input Sheet'!$S123,TechNumber,2,FALSE))</f>
        <v/>
      </c>
      <c r="U123" s="200" t="str">
        <f t="shared" si="2"/>
        <v/>
      </c>
      <c r="V123" s="118">
        <f t="shared" si="3"/>
        <v>3.5999999999999996</v>
      </c>
      <c r="W123" s="195"/>
      <c r="X123" s="133"/>
    </row>
    <row r="124" spans="1:24" ht="12.75" customHeight="1" x14ac:dyDescent="0.4">
      <c r="A124" s="133"/>
      <c r="B124" s="137"/>
      <c r="C124" s="196"/>
      <c r="D124" s="192"/>
      <c r="E124" s="197"/>
      <c r="F124" s="198"/>
      <c r="G124" s="141"/>
      <c r="H124" s="132"/>
      <c r="I124" s="131"/>
      <c r="J124" s="119" t="str">
        <f>IF(ISERROR(VLOOKUP('Input Sheet'!$I124,TechNumber,2,FALSE)),"",VLOOKUP('Input Sheet'!$I124,TechNumber,2,FALSE))</f>
        <v/>
      </c>
      <c r="K124" s="122" t="str">
        <f t="shared" si="0"/>
        <v/>
      </c>
      <c r="L124" s="190"/>
      <c r="M124" s="191"/>
      <c r="N124" s="192"/>
      <c r="O124" s="119" t="str">
        <f>IF(ISERROR(VLOOKUP('Input Sheet'!$N124,TechNumber,2,FALSE)),"",VLOOKUP('Input Sheet'!$N124,TechNumber,2,FALSE))</f>
        <v/>
      </c>
      <c r="P124" s="122" t="str">
        <f t="shared" si="5"/>
        <v xml:space="preserve"> </v>
      </c>
      <c r="Q124" s="193">
        <v>34.950000000000003</v>
      </c>
      <c r="R124" s="194">
        <v>1</v>
      </c>
      <c r="S124" s="187">
        <v>243</v>
      </c>
      <c r="T124" s="119">
        <f>IF(ISERROR(VLOOKUP('Input Sheet'!$S124,TechNumber,2,FALSE)),"",VLOOKUP('Input Sheet'!$S124,TechNumber,2,FALSE))</f>
        <v>12</v>
      </c>
      <c r="U124" s="200">
        <f t="shared" si="2"/>
        <v>12</v>
      </c>
      <c r="V124" s="118">
        <f t="shared" si="3"/>
        <v>12</v>
      </c>
      <c r="W124" s="195"/>
      <c r="X124" s="133"/>
    </row>
    <row r="125" spans="1:24" ht="12.75" customHeight="1" x14ac:dyDescent="0.4">
      <c r="A125" s="133"/>
      <c r="B125" s="148">
        <v>83</v>
      </c>
      <c r="C125" s="186">
        <v>147478</v>
      </c>
      <c r="D125" s="187">
        <v>2017</v>
      </c>
      <c r="E125" s="188" t="s">
        <v>111</v>
      </c>
      <c r="F125" s="189">
        <v>12172</v>
      </c>
      <c r="G125" s="153">
        <v>10.5</v>
      </c>
      <c r="H125" s="149">
        <v>0.3</v>
      </c>
      <c r="I125" s="150">
        <v>399</v>
      </c>
      <c r="J125" s="119">
        <f>IF(ISERROR(VLOOKUP('Input Sheet'!$I125,TechNumber,2,FALSE)),"",VLOOKUP('Input Sheet'!$I125,TechNumber,2,FALSE))</f>
        <v>10</v>
      </c>
      <c r="K125" s="122">
        <f t="shared" si="0"/>
        <v>3</v>
      </c>
      <c r="L125" s="190"/>
      <c r="M125" s="191"/>
      <c r="N125" s="192"/>
      <c r="O125" s="119" t="str">
        <f>IF(ISERROR(VLOOKUP('Input Sheet'!$N125,TechNumber,2,FALSE)),"",VLOOKUP('Input Sheet'!$N125,TechNumber,2,FALSE))</f>
        <v/>
      </c>
      <c r="P125" s="122" t="str">
        <f t="shared" si="5"/>
        <v xml:space="preserve"> </v>
      </c>
      <c r="Q125" s="193"/>
      <c r="R125" s="194"/>
      <c r="S125" s="187"/>
      <c r="T125" s="119" t="str">
        <f>IF(ISERROR(VLOOKUP('Input Sheet'!$S125,TechNumber,2,FALSE)),"",VLOOKUP('Input Sheet'!$S125,TechNumber,2,FALSE))</f>
        <v/>
      </c>
      <c r="U125" s="200" t="str">
        <f t="shared" si="2"/>
        <v/>
      </c>
      <c r="V125" s="118">
        <f t="shared" si="3"/>
        <v>3</v>
      </c>
      <c r="W125" s="195"/>
      <c r="X125" s="133"/>
    </row>
    <row r="126" spans="1:24" ht="12.75" customHeight="1" x14ac:dyDescent="0.4">
      <c r="A126" s="133"/>
      <c r="B126" s="137"/>
      <c r="C126" s="196"/>
      <c r="D126" s="192"/>
      <c r="E126" s="197"/>
      <c r="F126" s="198"/>
      <c r="G126" s="153">
        <v>34.950000000000003</v>
      </c>
      <c r="H126" s="149">
        <v>0.8</v>
      </c>
      <c r="I126" s="150">
        <v>399</v>
      </c>
      <c r="J126" s="119">
        <f>IF(ISERROR(VLOOKUP('Input Sheet'!$I126,TechNumber,2,FALSE)),"",VLOOKUP('Input Sheet'!$I126,TechNumber,2,FALSE))</f>
        <v>10</v>
      </c>
      <c r="K126" s="122">
        <f t="shared" si="0"/>
        <v>8</v>
      </c>
      <c r="L126" s="190"/>
      <c r="M126" s="191"/>
      <c r="N126" s="192"/>
      <c r="O126" s="119" t="str">
        <f>IF(ISERROR(VLOOKUP('Input Sheet'!$N126,TechNumber,2,FALSE)),"",VLOOKUP('Input Sheet'!$N126,TechNumber,2,FALSE))</f>
        <v/>
      </c>
      <c r="P126" s="122" t="str">
        <f t="shared" si="5"/>
        <v xml:space="preserve"> </v>
      </c>
      <c r="Q126" s="193"/>
      <c r="R126" s="194"/>
      <c r="S126" s="187"/>
      <c r="T126" s="119" t="str">
        <f>IF(ISERROR(VLOOKUP('Input Sheet'!$S126,TechNumber,2,FALSE)),"",VLOOKUP('Input Sheet'!$S126,TechNumber,2,FALSE))</f>
        <v/>
      </c>
      <c r="U126" s="200" t="str">
        <f t="shared" si="2"/>
        <v/>
      </c>
      <c r="V126" s="118">
        <f t="shared" si="3"/>
        <v>8</v>
      </c>
      <c r="W126" s="195"/>
      <c r="X126" s="133"/>
    </row>
    <row r="127" spans="1:24" ht="12.75" customHeight="1" x14ac:dyDescent="0.4">
      <c r="A127" s="133"/>
      <c r="B127" s="148">
        <v>84</v>
      </c>
      <c r="C127" s="186">
        <v>147481</v>
      </c>
      <c r="D127" s="187">
        <v>2011</v>
      </c>
      <c r="E127" s="188" t="s">
        <v>90</v>
      </c>
      <c r="F127" s="189">
        <v>154787</v>
      </c>
      <c r="G127" s="153">
        <v>10.5</v>
      </c>
      <c r="H127" s="149">
        <v>0.3</v>
      </c>
      <c r="I127" s="150">
        <v>445</v>
      </c>
      <c r="J127" s="119">
        <f>IF(ISERROR(VLOOKUP('Input Sheet'!$I127,TechNumber,2,FALSE)),"",VLOOKUP('Input Sheet'!$I127,TechNumber,2,FALSE))</f>
        <v>10</v>
      </c>
      <c r="K127" s="122">
        <f t="shared" si="0"/>
        <v>3</v>
      </c>
      <c r="L127" s="190"/>
      <c r="M127" s="191"/>
      <c r="N127" s="192"/>
      <c r="O127" s="119" t="str">
        <f>IF(ISERROR(VLOOKUP('Input Sheet'!$N127,TechNumber,2,FALSE)),"",VLOOKUP('Input Sheet'!$N127,TechNumber,2,FALSE))</f>
        <v/>
      </c>
      <c r="P127" s="122" t="str">
        <f t="shared" si="5"/>
        <v xml:space="preserve"> </v>
      </c>
      <c r="Q127" s="193"/>
      <c r="R127" s="194"/>
      <c r="S127" s="187"/>
      <c r="T127" s="119" t="str">
        <f>IF(ISERROR(VLOOKUP('Input Sheet'!$S127,TechNumber,2,FALSE)),"",VLOOKUP('Input Sheet'!$S127,TechNumber,2,FALSE))</f>
        <v/>
      </c>
      <c r="U127" s="200" t="str">
        <f t="shared" si="2"/>
        <v/>
      </c>
      <c r="V127" s="118">
        <f t="shared" si="3"/>
        <v>3</v>
      </c>
      <c r="W127" s="195"/>
      <c r="X127" s="133"/>
    </row>
    <row r="128" spans="1:24" ht="12.75" customHeight="1" x14ac:dyDescent="0.4">
      <c r="A128" s="133"/>
      <c r="B128" s="137"/>
      <c r="C128" s="196"/>
      <c r="D128" s="192"/>
      <c r="E128" s="197"/>
      <c r="F128" s="198"/>
      <c r="G128" s="141"/>
      <c r="H128" s="132"/>
      <c r="I128" s="131"/>
      <c r="J128" s="119" t="str">
        <f>IF(ISERROR(VLOOKUP('Input Sheet'!$I128,TechNumber,2,FALSE)),"",VLOOKUP('Input Sheet'!$I128,TechNumber,2,FALSE))</f>
        <v/>
      </c>
      <c r="K128" s="122" t="str">
        <f t="shared" si="0"/>
        <v/>
      </c>
      <c r="L128" s="193">
        <v>45</v>
      </c>
      <c r="M128" s="194">
        <v>1.3</v>
      </c>
      <c r="N128" s="187">
        <v>445</v>
      </c>
      <c r="O128" s="119">
        <f>IF(ISERROR(VLOOKUP('Input Sheet'!$N128,TechNumber,2,FALSE)),"",VLOOKUP('Input Sheet'!$N128,TechNumber,2,FALSE))</f>
        <v>10</v>
      </c>
      <c r="P128" s="122">
        <f t="shared" si="5"/>
        <v>13</v>
      </c>
      <c r="Q128" s="193"/>
      <c r="R128" s="194"/>
      <c r="S128" s="187"/>
      <c r="T128" s="119" t="str">
        <f>IF(ISERROR(VLOOKUP('Input Sheet'!$S128,TechNumber,2,FALSE)),"",VLOOKUP('Input Sheet'!$S128,TechNumber,2,FALSE))</f>
        <v/>
      </c>
      <c r="U128" s="200" t="str">
        <f t="shared" si="2"/>
        <v/>
      </c>
      <c r="V128" s="118">
        <f t="shared" si="3"/>
        <v>13</v>
      </c>
      <c r="W128" s="195"/>
      <c r="X128" s="133"/>
    </row>
    <row r="129" spans="1:24" ht="12.75" customHeight="1" x14ac:dyDescent="0.4">
      <c r="A129" s="133"/>
      <c r="B129" s="148">
        <v>85</v>
      </c>
      <c r="C129" s="186">
        <v>147483</v>
      </c>
      <c r="D129" s="187">
        <v>2010</v>
      </c>
      <c r="E129" s="188" t="s">
        <v>112</v>
      </c>
      <c r="F129" s="189">
        <v>89965</v>
      </c>
      <c r="G129" s="141"/>
      <c r="H129" s="132"/>
      <c r="I129" s="131"/>
      <c r="J129" s="119" t="str">
        <f>IF(ISERROR(VLOOKUP('Input Sheet'!$I129,TechNumber,2,FALSE)),"",VLOOKUP('Input Sheet'!$I129,TechNumber,2,FALSE))</f>
        <v/>
      </c>
      <c r="K129" s="122" t="str">
        <f t="shared" si="0"/>
        <v/>
      </c>
      <c r="L129" s="190"/>
      <c r="M129" s="191"/>
      <c r="N129" s="192"/>
      <c r="O129" s="119" t="str">
        <f>IF(ISERROR(VLOOKUP('Input Sheet'!$N129,TechNumber,2,FALSE)),"",VLOOKUP('Input Sheet'!$N129,TechNumber,2,FALSE))</f>
        <v/>
      </c>
      <c r="P129" s="122" t="str">
        <f t="shared" si="5"/>
        <v xml:space="preserve"> </v>
      </c>
      <c r="Q129" s="193">
        <v>1327.2</v>
      </c>
      <c r="R129" s="194">
        <v>16.8</v>
      </c>
      <c r="S129" s="187">
        <v>388</v>
      </c>
      <c r="T129" s="119">
        <f>IF(ISERROR(VLOOKUP('Input Sheet'!$S129,TechNumber,2,FALSE)),"",VLOOKUP('Input Sheet'!$S129,TechNumber,2,FALSE))</f>
        <v>10</v>
      </c>
      <c r="U129" s="200">
        <f t="shared" si="2"/>
        <v>168</v>
      </c>
      <c r="V129" s="118">
        <f t="shared" si="3"/>
        <v>168</v>
      </c>
      <c r="W129" s="201">
        <v>1</v>
      </c>
      <c r="X129" s="133"/>
    </row>
    <row r="130" spans="1:24" ht="12.75" customHeight="1" x14ac:dyDescent="0.4">
      <c r="A130" s="133"/>
      <c r="B130" s="148">
        <v>86</v>
      </c>
      <c r="C130" s="186">
        <v>147485</v>
      </c>
      <c r="D130" s="187">
        <v>2003</v>
      </c>
      <c r="E130" s="188" t="s">
        <v>106</v>
      </c>
      <c r="F130" s="189">
        <v>135362</v>
      </c>
      <c r="G130" s="153">
        <v>10.5</v>
      </c>
      <c r="H130" s="149">
        <v>0.3</v>
      </c>
      <c r="I130" s="150">
        <v>270</v>
      </c>
      <c r="J130" s="119">
        <f>IF(ISERROR(VLOOKUP('Input Sheet'!$I130,TechNumber,2,FALSE)),"",VLOOKUP('Input Sheet'!$I130,TechNumber,2,FALSE))</f>
        <v>25</v>
      </c>
      <c r="K130" s="122">
        <f t="shared" si="0"/>
        <v>7.5</v>
      </c>
      <c r="L130" s="190"/>
      <c r="M130" s="191"/>
      <c r="N130" s="192"/>
      <c r="O130" s="119" t="str">
        <f>IF(ISERROR(VLOOKUP('Input Sheet'!$N130,TechNumber,2,FALSE)),"",VLOOKUP('Input Sheet'!$N130,TechNumber,2,FALSE))</f>
        <v/>
      </c>
      <c r="P130" s="122" t="str">
        <f t="shared" si="5"/>
        <v xml:space="preserve"> </v>
      </c>
      <c r="Q130" s="193"/>
      <c r="R130" s="194"/>
      <c r="S130" s="187"/>
      <c r="T130" s="119" t="str">
        <f>IF(ISERROR(VLOOKUP('Input Sheet'!$S130,TechNumber,2,FALSE)),"",VLOOKUP('Input Sheet'!$S130,TechNumber,2,FALSE))</f>
        <v/>
      </c>
      <c r="U130" s="200" t="str">
        <f t="shared" si="2"/>
        <v/>
      </c>
      <c r="V130" s="118">
        <f t="shared" si="3"/>
        <v>7.5</v>
      </c>
      <c r="W130" s="195"/>
      <c r="X130" s="133"/>
    </row>
    <row r="131" spans="1:24" ht="12.75" customHeight="1" x14ac:dyDescent="0.4">
      <c r="A131" s="133"/>
      <c r="B131" s="137"/>
      <c r="C131" s="196"/>
      <c r="D131" s="192"/>
      <c r="E131" s="197"/>
      <c r="F131" s="198"/>
      <c r="G131" s="153">
        <v>15.95</v>
      </c>
      <c r="H131" s="149">
        <v>0.3</v>
      </c>
      <c r="I131" s="150">
        <v>270</v>
      </c>
      <c r="J131" s="119">
        <f>IF(ISERROR(VLOOKUP('Input Sheet'!$I131,TechNumber,2,FALSE)),"",VLOOKUP('Input Sheet'!$I131,TechNumber,2,FALSE))</f>
        <v>25</v>
      </c>
      <c r="K131" s="122">
        <f t="shared" si="0"/>
        <v>7.5</v>
      </c>
      <c r="L131" s="190"/>
      <c r="M131" s="191"/>
      <c r="N131" s="192"/>
      <c r="O131" s="119" t="str">
        <f>IF(ISERROR(VLOOKUP('Input Sheet'!$N131,TechNumber,2,FALSE)),"",VLOOKUP('Input Sheet'!$N131,TechNumber,2,FALSE))</f>
        <v/>
      </c>
      <c r="P131" s="122" t="str">
        <f t="shared" si="5"/>
        <v xml:space="preserve"> </v>
      </c>
      <c r="Q131" s="193"/>
      <c r="R131" s="194"/>
      <c r="S131" s="187"/>
      <c r="T131" s="119" t="str">
        <f>IF(ISERROR(VLOOKUP('Input Sheet'!$S131,TechNumber,2,FALSE)),"",VLOOKUP('Input Sheet'!$S131,TechNumber,2,FALSE))</f>
        <v/>
      </c>
      <c r="U131" s="200" t="str">
        <f t="shared" si="2"/>
        <v/>
      </c>
      <c r="V131" s="118">
        <f t="shared" si="3"/>
        <v>7.5</v>
      </c>
      <c r="W131" s="195"/>
      <c r="X131" s="133"/>
    </row>
    <row r="132" spans="1:24" ht="12.75" customHeight="1" x14ac:dyDescent="0.4">
      <c r="A132" s="133"/>
      <c r="B132" s="137"/>
      <c r="C132" s="196"/>
      <c r="D132" s="192"/>
      <c r="E132" s="197"/>
      <c r="F132" s="198"/>
      <c r="G132" s="153"/>
      <c r="H132" s="149"/>
      <c r="I132" s="150"/>
      <c r="J132" s="119" t="str">
        <f>IF(ISERROR(VLOOKUP('Input Sheet'!$I132,TechNumber,2,FALSE)),"",VLOOKUP('Input Sheet'!$I132,TechNumber,2,FALSE))</f>
        <v/>
      </c>
      <c r="K132" s="122" t="str">
        <f t="shared" si="0"/>
        <v/>
      </c>
      <c r="L132" s="190"/>
      <c r="M132" s="191"/>
      <c r="N132" s="192"/>
      <c r="O132" s="119" t="str">
        <f>IF(ISERROR(VLOOKUP('Input Sheet'!$N132,TechNumber,2,FALSE)),"",VLOOKUP('Input Sheet'!$N132,TechNumber,2,FALSE))</f>
        <v/>
      </c>
      <c r="P132" s="122" t="str">
        <f t="shared" si="5"/>
        <v xml:space="preserve"> </v>
      </c>
      <c r="Q132" s="193">
        <v>99.95</v>
      </c>
      <c r="R132" s="194">
        <v>1.4</v>
      </c>
      <c r="S132" s="187">
        <v>270</v>
      </c>
      <c r="T132" s="119">
        <f>IF(ISERROR(VLOOKUP('Input Sheet'!$S132,TechNumber,2,FALSE)),"",VLOOKUP('Input Sheet'!$S132,TechNumber,2,FALSE))</f>
        <v>25</v>
      </c>
      <c r="U132" s="200">
        <f t="shared" si="2"/>
        <v>35</v>
      </c>
      <c r="V132" s="118">
        <f t="shared" si="3"/>
        <v>35</v>
      </c>
      <c r="W132" s="195"/>
      <c r="X132" s="133"/>
    </row>
    <row r="133" spans="1:24" ht="12.75" customHeight="1" x14ac:dyDescent="0.4">
      <c r="A133" s="133"/>
      <c r="B133" s="148">
        <v>87</v>
      </c>
      <c r="C133" s="186">
        <v>147487</v>
      </c>
      <c r="D133" s="187">
        <v>2008</v>
      </c>
      <c r="E133" s="188" t="s">
        <v>93</v>
      </c>
      <c r="F133" s="189">
        <v>154188</v>
      </c>
      <c r="G133" s="153"/>
      <c r="H133" s="149"/>
      <c r="I133" s="150"/>
      <c r="J133" s="119" t="str">
        <f>IF(ISERROR(VLOOKUP('Input Sheet'!$I133,TechNumber,2,FALSE)),"",VLOOKUP('Input Sheet'!$I133,TechNumber,2,FALSE))</f>
        <v/>
      </c>
      <c r="K133" s="122" t="str">
        <f t="shared" si="0"/>
        <v/>
      </c>
      <c r="L133" s="190"/>
      <c r="M133" s="191"/>
      <c r="N133" s="192"/>
      <c r="O133" s="119" t="str">
        <f>IF(ISERROR(VLOOKUP('Input Sheet'!$N133,TechNumber,2,FALSE)),"",VLOOKUP('Input Sheet'!$N133,TechNumber,2,FALSE))</f>
        <v/>
      </c>
      <c r="P133" s="122" t="str">
        <f t="shared" si="5"/>
        <v xml:space="preserve"> </v>
      </c>
      <c r="Q133" s="193">
        <v>52.48</v>
      </c>
      <c r="R133" s="194">
        <v>0.5</v>
      </c>
      <c r="S133" s="187">
        <v>388</v>
      </c>
      <c r="T133" s="119">
        <f>IF(ISERROR(VLOOKUP('Input Sheet'!$S133,TechNumber,2,FALSE)),"",VLOOKUP('Input Sheet'!$S133,TechNumber,2,FALSE))</f>
        <v>10</v>
      </c>
      <c r="U133" s="200">
        <f t="shared" si="2"/>
        <v>5</v>
      </c>
      <c r="V133" s="118">
        <f t="shared" si="3"/>
        <v>5</v>
      </c>
      <c r="W133" s="201">
        <v>1</v>
      </c>
      <c r="X133" s="133"/>
    </row>
    <row r="134" spans="1:24" ht="12.75" customHeight="1" x14ac:dyDescent="0.4">
      <c r="A134" s="133"/>
      <c r="B134" s="148">
        <v>88</v>
      </c>
      <c r="C134" s="186">
        <v>147491</v>
      </c>
      <c r="D134" s="187">
        <v>2005</v>
      </c>
      <c r="E134" s="188" t="s">
        <v>113</v>
      </c>
      <c r="F134" s="189">
        <v>105903</v>
      </c>
      <c r="G134" s="153">
        <v>15.5</v>
      </c>
      <c r="H134" s="149">
        <v>0.3</v>
      </c>
      <c r="I134" s="150">
        <v>392</v>
      </c>
      <c r="J134" s="119">
        <f>IF(ISERROR(VLOOKUP('Input Sheet'!$I134,TechNumber,2,FALSE)),"",VLOOKUP('Input Sheet'!$I134,TechNumber,2,FALSE))</f>
        <v>10</v>
      </c>
      <c r="K134" s="122">
        <f t="shared" si="0"/>
        <v>3</v>
      </c>
      <c r="L134" s="190"/>
      <c r="M134" s="191"/>
      <c r="N134" s="192"/>
      <c r="O134" s="119" t="str">
        <f>IF(ISERROR(VLOOKUP('Input Sheet'!$N134,TechNumber,2,FALSE)),"",VLOOKUP('Input Sheet'!$N134,TechNumber,2,FALSE))</f>
        <v/>
      </c>
      <c r="P134" s="122" t="str">
        <f t="shared" si="5"/>
        <v xml:space="preserve"> </v>
      </c>
      <c r="Q134" s="193"/>
      <c r="R134" s="194"/>
      <c r="S134" s="187"/>
      <c r="T134" s="119" t="str">
        <f>IF(ISERROR(VLOOKUP('Input Sheet'!$S134,TechNumber,2,FALSE)),"",VLOOKUP('Input Sheet'!$S134,TechNumber,2,FALSE))</f>
        <v/>
      </c>
      <c r="U134" s="200" t="str">
        <f t="shared" si="2"/>
        <v/>
      </c>
      <c r="V134" s="118">
        <f t="shared" si="3"/>
        <v>3</v>
      </c>
      <c r="W134" s="195"/>
      <c r="X134" s="133"/>
    </row>
    <row r="135" spans="1:24" ht="12.75" customHeight="1" x14ac:dyDescent="0.4">
      <c r="A135" s="133"/>
      <c r="B135" s="137"/>
      <c r="C135" s="196"/>
      <c r="D135" s="192"/>
      <c r="E135" s="197"/>
      <c r="F135" s="198"/>
      <c r="G135" s="153"/>
      <c r="H135" s="149"/>
      <c r="I135" s="150"/>
      <c r="J135" s="119" t="str">
        <f>IF(ISERROR(VLOOKUP('Input Sheet'!$I135,TechNumber,2,FALSE)),"",VLOOKUP('Input Sheet'!$I135,TechNumber,2,FALSE))</f>
        <v/>
      </c>
      <c r="K135" s="122" t="str">
        <f t="shared" si="0"/>
        <v/>
      </c>
      <c r="L135" s="190"/>
      <c r="M135" s="191"/>
      <c r="N135" s="192"/>
      <c r="O135" s="119" t="str">
        <f>IF(ISERROR(VLOOKUP('Input Sheet'!$N135,TechNumber,2,FALSE)),"",VLOOKUP('Input Sheet'!$N135,TechNumber,2,FALSE))</f>
        <v/>
      </c>
      <c r="P135" s="122" t="str">
        <f t="shared" si="5"/>
        <v xml:space="preserve"> </v>
      </c>
      <c r="Q135" s="193">
        <v>146.93</v>
      </c>
      <c r="R135" s="194">
        <v>1.4</v>
      </c>
      <c r="S135" s="187">
        <v>367</v>
      </c>
      <c r="T135" s="119">
        <f>IF(ISERROR(VLOOKUP('Input Sheet'!$S135,TechNumber,2,FALSE)),"",VLOOKUP('Input Sheet'!$S135,TechNumber,2,FALSE))</f>
        <v>22.5</v>
      </c>
      <c r="U135" s="200">
        <f t="shared" si="2"/>
        <v>31.499999999999996</v>
      </c>
      <c r="V135" s="118">
        <f t="shared" si="3"/>
        <v>31.499999999999996</v>
      </c>
      <c r="W135" s="195"/>
      <c r="X135" s="133"/>
    </row>
    <row r="136" spans="1:24" ht="12.75" customHeight="1" x14ac:dyDescent="0.4">
      <c r="A136" s="133"/>
      <c r="B136" s="137"/>
      <c r="C136" s="196"/>
      <c r="D136" s="192"/>
      <c r="E136" s="197"/>
      <c r="F136" s="198"/>
      <c r="G136" s="153"/>
      <c r="H136" s="149"/>
      <c r="I136" s="150"/>
      <c r="J136" s="119" t="str">
        <f>IF(ISERROR(VLOOKUP('Input Sheet'!$I136,TechNumber,2,FALSE)),"",VLOOKUP('Input Sheet'!$I136,TechNumber,2,FALSE))</f>
        <v/>
      </c>
      <c r="K136" s="122" t="str">
        <f t="shared" si="0"/>
        <v/>
      </c>
      <c r="L136" s="190"/>
      <c r="M136" s="191"/>
      <c r="N136" s="192"/>
      <c r="O136" s="119" t="str">
        <f>IF(ISERROR(VLOOKUP('Input Sheet'!$N136,TechNumber,2,FALSE)),"",VLOOKUP('Input Sheet'!$N136,TechNumber,2,FALSE))</f>
        <v/>
      </c>
      <c r="P136" s="122" t="str">
        <f t="shared" si="5"/>
        <v xml:space="preserve"> </v>
      </c>
      <c r="Q136" s="193">
        <v>26</v>
      </c>
      <c r="R136" s="194">
        <v>0.4</v>
      </c>
      <c r="S136" s="187">
        <v>367</v>
      </c>
      <c r="T136" s="119">
        <f>IF(ISERROR(VLOOKUP('Input Sheet'!$S136,TechNumber,2,FALSE)),"",VLOOKUP('Input Sheet'!$S136,TechNumber,2,FALSE))</f>
        <v>22.5</v>
      </c>
      <c r="U136" s="200">
        <f t="shared" si="2"/>
        <v>9</v>
      </c>
      <c r="V136" s="118">
        <f t="shared" si="3"/>
        <v>9</v>
      </c>
      <c r="W136" s="195"/>
      <c r="X136" s="133"/>
    </row>
    <row r="137" spans="1:24" ht="12.75" customHeight="1" x14ac:dyDescent="0.4">
      <c r="A137" s="133"/>
      <c r="B137" s="137"/>
      <c r="C137" s="196"/>
      <c r="D137" s="192"/>
      <c r="E137" s="197"/>
      <c r="F137" s="198"/>
      <c r="G137" s="153"/>
      <c r="H137" s="149"/>
      <c r="I137" s="150"/>
      <c r="J137" s="119" t="str">
        <f>IF(ISERROR(VLOOKUP('Input Sheet'!$I137,TechNumber,2,FALSE)),"",VLOOKUP('Input Sheet'!$I137,TechNumber,2,FALSE))</f>
        <v/>
      </c>
      <c r="K137" s="122" t="str">
        <f t="shared" si="0"/>
        <v/>
      </c>
      <c r="L137" s="190"/>
      <c r="M137" s="191"/>
      <c r="N137" s="192"/>
      <c r="O137" s="119" t="str">
        <f>IF(ISERROR(VLOOKUP('Input Sheet'!$N137,TechNumber,2,FALSE)),"",VLOOKUP('Input Sheet'!$N137,TechNumber,2,FALSE))</f>
        <v/>
      </c>
      <c r="P137" s="122" t="str">
        <f t="shared" si="5"/>
        <v xml:space="preserve"> </v>
      </c>
      <c r="Q137" s="193">
        <v>104.95</v>
      </c>
      <c r="R137" s="194">
        <v>1</v>
      </c>
      <c r="S137" s="187">
        <v>367</v>
      </c>
      <c r="T137" s="119">
        <f>IF(ISERROR(VLOOKUP('Input Sheet'!$S137,TechNumber,2,FALSE)),"",VLOOKUP('Input Sheet'!$S137,TechNumber,2,FALSE))</f>
        <v>22.5</v>
      </c>
      <c r="U137" s="200">
        <f t="shared" si="2"/>
        <v>22.5</v>
      </c>
      <c r="V137" s="118">
        <f t="shared" si="3"/>
        <v>22.5</v>
      </c>
      <c r="W137" s="195"/>
      <c r="X137" s="133"/>
    </row>
    <row r="138" spans="1:24" ht="12.75" customHeight="1" x14ac:dyDescent="0.4">
      <c r="A138" s="133"/>
      <c r="B138" s="148">
        <v>89</v>
      </c>
      <c r="C138" s="186">
        <v>147493</v>
      </c>
      <c r="D138" s="187">
        <v>2013</v>
      </c>
      <c r="E138" s="188" t="s">
        <v>82</v>
      </c>
      <c r="F138" s="189">
        <v>84520</v>
      </c>
      <c r="G138" s="153"/>
      <c r="H138" s="149"/>
      <c r="I138" s="150"/>
      <c r="J138" s="119" t="str">
        <f>IF(ISERROR(VLOOKUP('Input Sheet'!$I138,TechNumber,2,FALSE)),"",VLOOKUP('Input Sheet'!$I138,TechNumber,2,FALSE))</f>
        <v/>
      </c>
      <c r="K138" s="122" t="str">
        <f t="shared" si="0"/>
        <v/>
      </c>
      <c r="L138" s="190"/>
      <c r="M138" s="191"/>
      <c r="N138" s="192"/>
      <c r="O138" s="119" t="str">
        <f>IF(ISERROR(VLOOKUP('Input Sheet'!$N138,TechNumber,2,FALSE)),"",VLOOKUP('Input Sheet'!$N138,TechNumber,2,FALSE))</f>
        <v/>
      </c>
      <c r="P138" s="122" t="str">
        <f t="shared" si="5"/>
        <v xml:space="preserve"> </v>
      </c>
      <c r="Q138" s="193">
        <v>117.95</v>
      </c>
      <c r="R138" s="194">
        <v>1.3</v>
      </c>
      <c r="S138" s="187">
        <v>367</v>
      </c>
      <c r="T138" s="119">
        <f>IF(ISERROR(VLOOKUP('Input Sheet'!$S138,TechNumber,2,FALSE)),"",VLOOKUP('Input Sheet'!$S138,TechNumber,2,FALSE))</f>
        <v>22.5</v>
      </c>
      <c r="U138" s="200">
        <f t="shared" si="2"/>
        <v>29.25</v>
      </c>
      <c r="V138" s="118">
        <f t="shared" si="3"/>
        <v>29.25</v>
      </c>
      <c r="W138" s="201">
        <v>1</v>
      </c>
      <c r="X138" s="133"/>
    </row>
    <row r="139" spans="1:24" ht="12.75" customHeight="1" x14ac:dyDescent="0.4">
      <c r="A139" s="133"/>
      <c r="B139" s="148">
        <v>90</v>
      </c>
      <c r="C139" s="186">
        <v>147494</v>
      </c>
      <c r="D139" s="187">
        <v>2008</v>
      </c>
      <c r="E139" s="188" t="s">
        <v>114</v>
      </c>
      <c r="F139" s="189">
        <v>196024</v>
      </c>
      <c r="G139" s="153">
        <v>10.5</v>
      </c>
      <c r="H139" s="149">
        <v>0.3</v>
      </c>
      <c r="I139" s="150">
        <v>399</v>
      </c>
      <c r="J139" s="119">
        <f>IF(ISERROR(VLOOKUP('Input Sheet'!$I139,TechNumber,2,FALSE)),"",VLOOKUP('Input Sheet'!$I139,TechNumber,2,FALSE))</f>
        <v>10</v>
      </c>
      <c r="K139" s="122">
        <f t="shared" si="0"/>
        <v>3</v>
      </c>
      <c r="L139" s="190"/>
      <c r="M139" s="191"/>
      <c r="N139" s="192"/>
      <c r="O139" s="119" t="str">
        <f>IF(ISERROR(VLOOKUP('Input Sheet'!$N139,TechNumber,2,FALSE)),"",VLOOKUP('Input Sheet'!$N139,TechNumber,2,FALSE))</f>
        <v/>
      </c>
      <c r="P139" s="122" t="str">
        <f t="shared" si="5"/>
        <v xml:space="preserve"> </v>
      </c>
      <c r="Q139" s="193"/>
      <c r="R139" s="194"/>
      <c r="S139" s="187"/>
      <c r="T139" s="119" t="str">
        <f>IF(ISERROR(VLOOKUP('Input Sheet'!$S139,TechNumber,2,FALSE)),"",VLOOKUP('Input Sheet'!$S139,TechNumber,2,FALSE))</f>
        <v/>
      </c>
      <c r="U139" s="200" t="str">
        <f t="shared" si="2"/>
        <v/>
      </c>
      <c r="V139" s="118">
        <f t="shared" si="3"/>
        <v>3</v>
      </c>
      <c r="W139" s="201">
        <v>1</v>
      </c>
      <c r="X139" s="133"/>
    </row>
    <row r="140" spans="1:24" ht="12.75" customHeight="1" x14ac:dyDescent="0.4">
      <c r="A140" s="133"/>
      <c r="B140" s="148">
        <v>91</v>
      </c>
      <c r="C140" s="186">
        <v>147497</v>
      </c>
      <c r="D140" s="187">
        <v>2011</v>
      </c>
      <c r="E140" s="188" t="s">
        <v>97</v>
      </c>
      <c r="F140" s="189">
        <v>171603</v>
      </c>
      <c r="G140" s="153">
        <v>10.5</v>
      </c>
      <c r="H140" s="149">
        <v>0.3</v>
      </c>
      <c r="I140" s="150">
        <v>399</v>
      </c>
      <c r="J140" s="119">
        <f>IF(ISERROR(VLOOKUP('Input Sheet'!$I140,TechNumber,2,FALSE)),"",VLOOKUP('Input Sheet'!$I140,TechNumber,2,FALSE))</f>
        <v>10</v>
      </c>
      <c r="K140" s="122">
        <f t="shared" si="0"/>
        <v>3</v>
      </c>
      <c r="L140" s="190"/>
      <c r="M140" s="191"/>
      <c r="N140" s="192"/>
      <c r="O140" s="119" t="str">
        <f>IF(ISERROR(VLOOKUP('Input Sheet'!$N140,TechNumber,2,FALSE)),"",VLOOKUP('Input Sheet'!$N140,TechNumber,2,FALSE))</f>
        <v/>
      </c>
      <c r="P140" s="122" t="str">
        <f t="shared" si="5"/>
        <v xml:space="preserve"> </v>
      </c>
      <c r="Q140" s="193"/>
      <c r="R140" s="194"/>
      <c r="S140" s="187"/>
      <c r="T140" s="119" t="str">
        <f>IF(ISERROR(VLOOKUP('Input Sheet'!$S140,TechNumber,2,FALSE)),"",VLOOKUP('Input Sheet'!$S140,TechNumber,2,FALSE))</f>
        <v/>
      </c>
      <c r="U140" s="200" t="str">
        <f t="shared" si="2"/>
        <v/>
      </c>
      <c r="V140" s="118">
        <f t="shared" si="3"/>
        <v>3</v>
      </c>
      <c r="W140" s="201">
        <v>1</v>
      </c>
      <c r="X140" s="133"/>
    </row>
    <row r="141" spans="1:24" ht="12.75" customHeight="1" x14ac:dyDescent="0.4">
      <c r="A141" s="133"/>
      <c r="B141" s="148">
        <v>92</v>
      </c>
      <c r="C141" s="186">
        <v>147498</v>
      </c>
      <c r="D141" s="187">
        <v>2015</v>
      </c>
      <c r="E141" s="188">
        <v>2500</v>
      </c>
      <c r="F141" s="189">
        <v>58186</v>
      </c>
      <c r="G141" s="153"/>
      <c r="H141" s="149"/>
      <c r="I141" s="150"/>
      <c r="J141" s="119" t="str">
        <f>IF(ISERROR(VLOOKUP('Input Sheet'!$I141,TechNumber,2,FALSE)),"",VLOOKUP('Input Sheet'!$I141,TechNumber,2,FALSE))</f>
        <v/>
      </c>
      <c r="K141" s="122" t="str">
        <f t="shared" si="0"/>
        <v/>
      </c>
      <c r="L141" s="190"/>
      <c r="M141" s="191"/>
      <c r="N141" s="192"/>
      <c r="O141" s="119" t="str">
        <f>IF(ISERROR(VLOOKUP('Input Sheet'!$N141,TechNumber,2,FALSE)),"",VLOOKUP('Input Sheet'!$N141,TechNumber,2,FALSE))</f>
        <v/>
      </c>
      <c r="P141" s="122" t="str">
        <f t="shared" si="5"/>
        <v xml:space="preserve"> </v>
      </c>
      <c r="Q141" s="193">
        <v>262.38</v>
      </c>
      <c r="R141" s="194">
        <v>2.5</v>
      </c>
      <c r="S141" s="187">
        <v>270</v>
      </c>
      <c r="T141" s="119">
        <f>IF(ISERROR(VLOOKUP('Input Sheet'!$S141,TechNumber,2,FALSE)),"",VLOOKUP('Input Sheet'!$S141,TechNumber,2,FALSE))</f>
        <v>25</v>
      </c>
      <c r="U141" s="200">
        <f t="shared" si="2"/>
        <v>62.5</v>
      </c>
      <c r="V141" s="118">
        <f t="shared" si="3"/>
        <v>62.5</v>
      </c>
      <c r="W141" s="195"/>
      <c r="X141" s="133"/>
    </row>
    <row r="142" spans="1:24" ht="12.75" customHeight="1" x14ac:dyDescent="0.4">
      <c r="A142" s="133"/>
      <c r="B142" s="137"/>
      <c r="C142" s="196"/>
      <c r="D142" s="192"/>
      <c r="E142" s="197"/>
      <c r="F142" s="198"/>
      <c r="G142" s="153"/>
      <c r="H142" s="149"/>
      <c r="I142" s="150"/>
      <c r="J142" s="119" t="str">
        <f>IF(ISERROR(VLOOKUP('Input Sheet'!$I142,TechNumber,2,FALSE)),"",VLOOKUP('Input Sheet'!$I142,TechNumber,2,FALSE))</f>
        <v/>
      </c>
      <c r="K142" s="122" t="str">
        <f t="shared" si="0"/>
        <v/>
      </c>
      <c r="L142" s="190"/>
      <c r="M142" s="191"/>
      <c r="N142" s="192"/>
      <c r="O142" s="119" t="str">
        <f>IF(ISERROR(VLOOKUP('Input Sheet'!$N142,TechNumber,2,FALSE)),"",VLOOKUP('Input Sheet'!$N142,TechNumber,2,FALSE))</f>
        <v/>
      </c>
      <c r="P142" s="122" t="str">
        <f t="shared" si="5"/>
        <v xml:space="preserve"> </v>
      </c>
      <c r="Q142" s="193">
        <v>39.96</v>
      </c>
      <c r="R142" s="194">
        <v>1</v>
      </c>
      <c r="S142" s="187">
        <v>243</v>
      </c>
      <c r="T142" s="119">
        <f>IF(ISERROR(VLOOKUP('Input Sheet'!$S142,TechNumber,2,FALSE)),"",VLOOKUP('Input Sheet'!$S142,TechNumber,2,FALSE))</f>
        <v>12</v>
      </c>
      <c r="U142" s="200">
        <f t="shared" si="2"/>
        <v>12</v>
      </c>
      <c r="V142" s="118">
        <f t="shared" si="3"/>
        <v>12</v>
      </c>
      <c r="W142" s="195"/>
      <c r="X142" s="133"/>
    </row>
    <row r="143" spans="1:24" ht="12.75" customHeight="1" x14ac:dyDescent="0.4">
      <c r="A143" s="133"/>
      <c r="B143" s="137"/>
      <c r="C143" s="196"/>
      <c r="D143" s="192"/>
      <c r="E143" s="197"/>
      <c r="F143" s="198"/>
      <c r="G143" s="153">
        <v>34.950000000000003</v>
      </c>
      <c r="H143" s="149">
        <v>1</v>
      </c>
      <c r="I143" s="150">
        <v>243</v>
      </c>
      <c r="J143" s="119">
        <f>IF(ISERROR(VLOOKUP('Input Sheet'!$I143,TechNumber,2,FALSE)),"",VLOOKUP('Input Sheet'!$I143,TechNumber,2,FALSE))</f>
        <v>12</v>
      </c>
      <c r="K143" s="122">
        <f t="shared" si="0"/>
        <v>12</v>
      </c>
      <c r="L143" s="190"/>
      <c r="M143" s="191"/>
      <c r="N143" s="192"/>
      <c r="O143" s="119" t="str">
        <f>IF(ISERROR(VLOOKUP('Input Sheet'!$N143,TechNumber,2,FALSE)),"",VLOOKUP('Input Sheet'!$N143,TechNumber,2,FALSE))</f>
        <v/>
      </c>
      <c r="P143" s="122" t="str">
        <f t="shared" si="5"/>
        <v xml:space="preserve"> </v>
      </c>
      <c r="Q143" s="193"/>
      <c r="R143" s="194"/>
      <c r="S143" s="187"/>
      <c r="T143" s="119" t="str">
        <f>IF(ISERROR(VLOOKUP('Input Sheet'!$S143,TechNumber,2,FALSE)),"",VLOOKUP('Input Sheet'!$S143,TechNumber,2,FALSE))</f>
        <v/>
      </c>
      <c r="U143" s="200" t="str">
        <f t="shared" si="2"/>
        <v/>
      </c>
      <c r="V143" s="118">
        <f t="shared" si="3"/>
        <v>12</v>
      </c>
      <c r="W143" s="195"/>
      <c r="X143" s="133"/>
    </row>
    <row r="144" spans="1:24" ht="12.75" customHeight="1" x14ac:dyDescent="0.4">
      <c r="A144" s="133"/>
      <c r="B144" s="148">
        <v>93</v>
      </c>
      <c r="C144" s="186">
        <v>147501</v>
      </c>
      <c r="D144" s="187">
        <v>2008</v>
      </c>
      <c r="E144" s="188" t="s">
        <v>76</v>
      </c>
      <c r="F144" s="189">
        <v>106973</v>
      </c>
      <c r="G144" s="153"/>
      <c r="H144" s="149"/>
      <c r="I144" s="150"/>
      <c r="J144" s="119" t="str">
        <f>IF(ISERROR(VLOOKUP('Input Sheet'!$I144,TechNumber,2,FALSE)),"",VLOOKUP('Input Sheet'!$I144,TechNumber,2,FALSE))</f>
        <v/>
      </c>
      <c r="K144" s="122" t="str">
        <f t="shared" si="0"/>
        <v/>
      </c>
      <c r="L144" s="193">
        <v>52.3</v>
      </c>
      <c r="M144" s="194">
        <v>1</v>
      </c>
      <c r="N144" s="187">
        <v>487</v>
      </c>
      <c r="O144" s="119">
        <f>IF(ISERROR(VLOOKUP('Input Sheet'!$N144,TechNumber,2,FALSE)),"",VLOOKUP('Input Sheet'!$N144,TechNumber,2,FALSE))</f>
        <v>20</v>
      </c>
      <c r="P144" s="122">
        <f t="shared" si="5"/>
        <v>20</v>
      </c>
      <c r="Q144" s="193"/>
      <c r="R144" s="194"/>
      <c r="S144" s="187"/>
      <c r="T144" s="119" t="str">
        <f>IF(ISERROR(VLOOKUP('Input Sheet'!$S144,TechNumber,2,FALSE)),"",VLOOKUP('Input Sheet'!$S144,TechNumber,2,FALSE))</f>
        <v/>
      </c>
      <c r="U144" s="200" t="str">
        <f t="shared" si="2"/>
        <v/>
      </c>
      <c r="V144" s="118">
        <f t="shared" si="3"/>
        <v>20</v>
      </c>
      <c r="W144" s="195"/>
      <c r="X144" s="133"/>
    </row>
    <row r="145" spans="1:24" ht="12.75" customHeight="1" x14ac:dyDescent="0.4">
      <c r="A145" s="133"/>
      <c r="B145" s="137"/>
      <c r="C145" s="196"/>
      <c r="D145" s="192"/>
      <c r="E145" s="197"/>
      <c r="F145" s="198"/>
      <c r="G145" s="153"/>
      <c r="H145" s="149"/>
      <c r="I145" s="150"/>
      <c r="J145" s="119" t="str">
        <f>IF(ISERROR(VLOOKUP('Input Sheet'!$I145,TechNumber,2,FALSE)),"",VLOOKUP('Input Sheet'!$I145,TechNumber,2,FALSE))</f>
        <v/>
      </c>
      <c r="K145" s="122" t="str">
        <f t="shared" si="0"/>
        <v/>
      </c>
      <c r="L145" s="190"/>
      <c r="M145" s="191"/>
      <c r="N145" s="192"/>
      <c r="O145" s="119" t="str">
        <f>IF(ISERROR(VLOOKUP('Input Sheet'!$N145,TechNumber,2,FALSE)),"",VLOOKUP('Input Sheet'!$N145,TechNumber,2,FALSE))</f>
        <v/>
      </c>
      <c r="P145" s="122" t="str">
        <f t="shared" si="5"/>
        <v xml:space="preserve"> </v>
      </c>
      <c r="Q145" s="193">
        <v>13</v>
      </c>
      <c r="R145" s="194">
        <v>0.3</v>
      </c>
      <c r="S145" s="187">
        <v>445</v>
      </c>
      <c r="T145" s="119">
        <f>IF(ISERROR(VLOOKUP('Input Sheet'!$S145,TechNumber,2,FALSE)),"",VLOOKUP('Input Sheet'!$S145,TechNumber,2,FALSE))</f>
        <v>10</v>
      </c>
      <c r="U145" s="200">
        <f t="shared" si="2"/>
        <v>3</v>
      </c>
      <c r="V145" s="118">
        <f t="shared" si="3"/>
        <v>3</v>
      </c>
      <c r="W145" s="195"/>
      <c r="X145" s="133"/>
    </row>
    <row r="146" spans="1:24" ht="12.75" customHeight="1" x14ac:dyDescent="0.4">
      <c r="A146" s="133"/>
      <c r="B146" s="148">
        <v>94</v>
      </c>
      <c r="C146" s="186">
        <v>147502</v>
      </c>
      <c r="D146" s="187">
        <v>2015</v>
      </c>
      <c r="E146" s="188" t="s">
        <v>79</v>
      </c>
      <c r="F146" s="189">
        <v>77057</v>
      </c>
      <c r="G146" s="153">
        <v>10.5</v>
      </c>
      <c r="H146" s="149">
        <v>0.3</v>
      </c>
      <c r="I146" s="150">
        <v>445</v>
      </c>
      <c r="J146" s="119">
        <f>IF(ISERROR(VLOOKUP('Input Sheet'!$I146,TechNumber,2,FALSE)),"",VLOOKUP('Input Sheet'!$I146,TechNumber,2,FALSE))</f>
        <v>10</v>
      </c>
      <c r="K146" s="122">
        <f t="shared" si="0"/>
        <v>3</v>
      </c>
      <c r="L146" s="190"/>
      <c r="M146" s="191"/>
      <c r="N146" s="192"/>
      <c r="O146" s="119" t="str">
        <f>IF(ISERROR(VLOOKUP('Input Sheet'!$N146,TechNumber,2,FALSE)),"",VLOOKUP('Input Sheet'!$N146,TechNumber,2,FALSE))</f>
        <v/>
      </c>
      <c r="P146" s="122" t="str">
        <f t="shared" si="5"/>
        <v xml:space="preserve"> </v>
      </c>
      <c r="Q146" s="193"/>
      <c r="R146" s="194"/>
      <c r="S146" s="187"/>
      <c r="T146" s="119" t="str">
        <f>IF(ISERROR(VLOOKUP('Input Sheet'!$S146,TechNumber,2,FALSE)),"",VLOOKUP('Input Sheet'!$S146,TechNumber,2,FALSE))</f>
        <v/>
      </c>
      <c r="U146" s="200" t="str">
        <f t="shared" si="2"/>
        <v/>
      </c>
      <c r="V146" s="118">
        <f t="shared" si="3"/>
        <v>3</v>
      </c>
      <c r="W146" s="201">
        <v>1</v>
      </c>
      <c r="X146" s="133"/>
    </row>
    <row r="147" spans="1:24" ht="12.75" customHeight="1" x14ac:dyDescent="0.4">
      <c r="A147" s="133"/>
      <c r="B147" s="148">
        <v>95</v>
      </c>
      <c r="C147" s="186">
        <v>147503</v>
      </c>
      <c r="D147" s="187">
        <v>2010</v>
      </c>
      <c r="E147" s="188" t="s">
        <v>104</v>
      </c>
      <c r="F147" s="189">
        <v>125619</v>
      </c>
      <c r="G147" s="153">
        <v>10.5</v>
      </c>
      <c r="H147" s="149">
        <v>0.3</v>
      </c>
      <c r="I147" s="150">
        <v>399</v>
      </c>
      <c r="J147" s="119">
        <f>IF(ISERROR(VLOOKUP('Input Sheet'!$I147,TechNumber,2,FALSE)),"",VLOOKUP('Input Sheet'!$I147,TechNumber,2,FALSE))</f>
        <v>10</v>
      </c>
      <c r="K147" s="122">
        <f t="shared" si="0"/>
        <v>3</v>
      </c>
      <c r="L147" s="190"/>
      <c r="M147" s="191"/>
      <c r="N147" s="192"/>
      <c r="O147" s="119" t="str">
        <f>IF(ISERROR(VLOOKUP('Input Sheet'!$N147,TechNumber,2,FALSE)),"",VLOOKUP('Input Sheet'!$N147,TechNumber,2,FALSE))</f>
        <v/>
      </c>
      <c r="P147" s="122" t="str">
        <f t="shared" si="5"/>
        <v xml:space="preserve"> </v>
      </c>
      <c r="Q147" s="193"/>
      <c r="R147" s="194"/>
      <c r="S147" s="187"/>
      <c r="T147" s="119" t="str">
        <f>IF(ISERROR(VLOOKUP('Input Sheet'!$S147,TechNumber,2,FALSE)),"",VLOOKUP('Input Sheet'!$S147,TechNumber,2,FALSE))</f>
        <v/>
      </c>
      <c r="U147" s="200" t="str">
        <f t="shared" si="2"/>
        <v/>
      </c>
      <c r="V147" s="118">
        <f t="shared" si="3"/>
        <v>3</v>
      </c>
      <c r="W147" s="201">
        <v>1</v>
      </c>
      <c r="X147" s="133"/>
    </row>
    <row r="148" spans="1:24" ht="12.75" customHeight="1" x14ac:dyDescent="0.4">
      <c r="A148" s="133"/>
      <c r="B148" s="148">
        <v>96</v>
      </c>
      <c r="C148" s="186">
        <v>147508</v>
      </c>
      <c r="D148" s="187">
        <v>2007</v>
      </c>
      <c r="E148" s="188">
        <v>1500</v>
      </c>
      <c r="F148" s="189">
        <v>89916</v>
      </c>
      <c r="G148" s="153">
        <v>10.5</v>
      </c>
      <c r="H148" s="149">
        <v>0.3</v>
      </c>
      <c r="I148" s="150">
        <v>243</v>
      </c>
      <c r="J148" s="119">
        <f>IF(ISERROR(VLOOKUP('Input Sheet'!$I148,TechNumber,2,FALSE)),"",VLOOKUP('Input Sheet'!$I148,TechNumber,2,FALSE))</f>
        <v>12</v>
      </c>
      <c r="K148" s="122">
        <f t="shared" si="0"/>
        <v>3.5999999999999996</v>
      </c>
      <c r="L148" s="190"/>
      <c r="M148" s="191"/>
      <c r="N148" s="192"/>
      <c r="O148" s="119" t="str">
        <f>IF(ISERROR(VLOOKUP('Input Sheet'!$N148,TechNumber,2,FALSE)),"",VLOOKUP('Input Sheet'!$N148,TechNumber,2,FALSE))</f>
        <v/>
      </c>
      <c r="P148" s="122" t="str">
        <f t="shared" si="5"/>
        <v xml:space="preserve"> </v>
      </c>
      <c r="Q148" s="193"/>
      <c r="R148" s="194"/>
      <c r="S148" s="187"/>
      <c r="T148" s="119" t="str">
        <f>IF(ISERROR(VLOOKUP('Input Sheet'!$S148,TechNumber,2,FALSE)),"",VLOOKUP('Input Sheet'!$S148,TechNumber,2,FALSE))</f>
        <v/>
      </c>
      <c r="U148" s="200" t="str">
        <f t="shared" si="2"/>
        <v/>
      </c>
      <c r="V148" s="118">
        <f t="shared" si="3"/>
        <v>3.5999999999999996</v>
      </c>
      <c r="W148" s="195"/>
      <c r="X148" s="133"/>
    </row>
    <row r="149" spans="1:24" ht="12.75" customHeight="1" x14ac:dyDescent="0.4">
      <c r="A149" s="133"/>
      <c r="B149" s="137"/>
      <c r="C149" s="196"/>
      <c r="D149" s="192"/>
      <c r="E149" s="197"/>
      <c r="F149" s="198"/>
      <c r="G149" s="153">
        <v>12.95</v>
      </c>
      <c r="H149" s="149">
        <v>0.5</v>
      </c>
      <c r="I149" s="150">
        <v>243</v>
      </c>
      <c r="J149" s="119">
        <f>IF(ISERROR(VLOOKUP('Input Sheet'!$I149,TechNumber,2,FALSE)),"",VLOOKUP('Input Sheet'!$I149,TechNumber,2,FALSE))</f>
        <v>12</v>
      </c>
      <c r="K149" s="122">
        <f t="shared" si="0"/>
        <v>6</v>
      </c>
      <c r="L149" s="190"/>
      <c r="M149" s="191"/>
      <c r="N149" s="192"/>
      <c r="O149" s="119" t="str">
        <f>IF(ISERROR(VLOOKUP('Input Sheet'!$N149,TechNumber,2,FALSE)),"",VLOOKUP('Input Sheet'!$N149,TechNumber,2,FALSE))</f>
        <v/>
      </c>
      <c r="P149" s="122" t="str">
        <f t="shared" si="5"/>
        <v xml:space="preserve"> </v>
      </c>
      <c r="Q149" s="193"/>
      <c r="R149" s="194"/>
      <c r="S149" s="187"/>
      <c r="T149" s="119" t="str">
        <f>IF(ISERROR(VLOOKUP('Input Sheet'!$S149,TechNumber,2,FALSE)),"",VLOOKUP('Input Sheet'!$S149,TechNumber,2,FALSE))</f>
        <v/>
      </c>
      <c r="U149" s="200" t="str">
        <f t="shared" si="2"/>
        <v/>
      </c>
      <c r="V149" s="118">
        <f t="shared" si="3"/>
        <v>6</v>
      </c>
      <c r="W149" s="201"/>
      <c r="X149" s="133"/>
    </row>
    <row r="150" spans="1:24" ht="12.75" customHeight="1" x14ac:dyDescent="0.4">
      <c r="A150" s="133"/>
      <c r="B150" s="137"/>
      <c r="C150" s="196"/>
      <c r="D150" s="192"/>
      <c r="E150" s="197"/>
      <c r="F150" s="198"/>
      <c r="G150" s="153"/>
      <c r="H150" s="149"/>
      <c r="I150" s="150"/>
      <c r="J150" s="119" t="str">
        <f>IF(ISERROR(VLOOKUP('Input Sheet'!$I150,TechNumber,2,FALSE)),"",VLOOKUP('Input Sheet'!$I150,TechNumber,2,FALSE))</f>
        <v/>
      </c>
      <c r="K150" s="122" t="str">
        <f t="shared" si="0"/>
        <v/>
      </c>
      <c r="L150" s="190"/>
      <c r="M150" s="191"/>
      <c r="N150" s="192"/>
      <c r="O150" s="119" t="str">
        <f>IF(ISERROR(VLOOKUP('Input Sheet'!$N150,TechNumber,2,FALSE)),"",VLOOKUP('Input Sheet'!$N150,TechNumber,2,FALSE))</f>
        <v/>
      </c>
      <c r="P150" s="122" t="str">
        <f t="shared" si="5"/>
        <v xml:space="preserve"> </v>
      </c>
      <c r="Q150" s="193">
        <v>13</v>
      </c>
      <c r="R150" s="194">
        <v>0.3</v>
      </c>
      <c r="S150" s="187">
        <v>243</v>
      </c>
      <c r="T150" s="119">
        <f>IF(ISERROR(VLOOKUP('Input Sheet'!$S150,TechNumber,2,FALSE)),"",VLOOKUP('Input Sheet'!$S150,TechNumber,2,FALSE))</f>
        <v>12</v>
      </c>
      <c r="U150" s="200">
        <f t="shared" si="2"/>
        <v>3.5999999999999996</v>
      </c>
      <c r="V150" s="118">
        <f t="shared" si="3"/>
        <v>3.5999999999999996</v>
      </c>
      <c r="W150" s="195"/>
      <c r="X150" s="133"/>
    </row>
    <row r="151" spans="1:24" ht="12.75" customHeight="1" x14ac:dyDescent="0.4">
      <c r="A151" s="133"/>
      <c r="B151" s="137"/>
      <c r="C151" s="196"/>
      <c r="D151" s="192"/>
      <c r="E151" s="197"/>
      <c r="F151" s="198"/>
      <c r="G151" s="153"/>
      <c r="H151" s="149"/>
      <c r="I151" s="150"/>
      <c r="J151" s="119" t="str">
        <f>IF(ISERROR(VLOOKUP('Input Sheet'!$I151,TechNumber,2,FALSE)),"",VLOOKUP('Input Sheet'!$I151,TechNumber,2,FALSE))</f>
        <v/>
      </c>
      <c r="K151" s="122" t="str">
        <f t="shared" si="0"/>
        <v/>
      </c>
      <c r="L151" s="190"/>
      <c r="M151" s="191"/>
      <c r="N151" s="192"/>
      <c r="O151" s="119" t="str">
        <f>IF(ISERROR(VLOOKUP('Input Sheet'!$N151,TechNumber,2,FALSE)),"",VLOOKUP('Input Sheet'!$N151,TechNumber,2,FALSE))</f>
        <v/>
      </c>
      <c r="P151" s="122" t="str">
        <f t="shared" si="5"/>
        <v xml:space="preserve"> </v>
      </c>
      <c r="Q151" s="193">
        <v>150.1</v>
      </c>
      <c r="R151" s="194">
        <v>0.9</v>
      </c>
      <c r="S151" s="187">
        <v>243</v>
      </c>
      <c r="T151" s="119">
        <f>IF(ISERROR(VLOOKUP('Input Sheet'!$S151,TechNumber,2,FALSE)),"",VLOOKUP('Input Sheet'!$S151,TechNumber,2,FALSE))</f>
        <v>12</v>
      </c>
      <c r="U151" s="200">
        <f t="shared" si="2"/>
        <v>10.8</v>
      </c>
      <c r="V151" s="118">
        <f t="shared" si="3"/>
        <v>10.8</v>
      </c>
      <c r="W151" s="195"/>
      <c r="X151" s="133"/>
    </row>
    <row r="152" spans="1:24" ht="12.75" customHeight="1" x14ac:dyDescent="0.4">
      <c r="A152" s="133"/>
      <c r="B152" s="137"/>
      <c r="C152" s="196"/>
      <c r="D152" s="192"/>
      <c r="E152" s="197"/>
      <c r="F152" s="198"/>
      <c r="G152" s="153">
        <v>34.950000000000003</v>
      </c>
      <c r="H152" s="149">
        <v>1</v>
      </c>
      <c r="I152" s="150">
        <v>243</v>
      </c>
      <c r="J152" s="119">
        <f>IF(ISERROR(VLOOKUP('Input Sheet'!$I152,TechNumber,2,FALSE)),"",VLOOKUP('Input Sheet'!$I152,TechNumber,2,FALSE))</f>
        <v>12</v>
      </c>
      <c r="K152" s="122">
        <f t="shared" si="0"/>
        <v>12</v>
      </c>
      <c r="L152" s="190"/>
      <c r="M152" s="191"/>
      <c r="N152" s="192"/>
      <c r="O152" s="119" t="str">
        <f>IF(ISERROR(VLOOKUP('Input Sheet'!$N152,TechNumber,2,FALSE)),"",VLOOKUP('Input Sheet'!$N152,TechNumber,2,FALSE))</f>
        <v/>
      </c>
      <c r="P152" s="122" t="str">
        <f t="shared" si="5"/>
        <v xml:space="preserve"> </v>
      </c>
      <c r="Q152" s="193"/>
      <c r="R152" s="194"/>
      <c r="S152" s="187"/>
      <c r="T152" s="119" t="str">
        <f>IF(ISERROR(VLOOKUP('Input Sheet'!$S152,TechNumber,2,FALSE)),"",VLOOKUP('Input Sheet'!$S152,TechNumber,2,FALSE))</f>
        <v/>
      </c>
      <c r="U152" s="200" t="str">
        <f t="shared" si="2"/>
        <v/>
      </c>
      <c r="V152" s="118">
        <f t="shared" si="3"/>
        <v>12</v>
      </c>
      <c r="W152" s="195"/>
      <c r="X152" s="133"/>
    </row>
    <row r="153" spans="1:24" ht="12.75" customHeight="1" x14ac:dyDescent="0.4">
      <c r="A153" s="133"/>
      <c r="B153" s="148">
        <v>97</v>
      </c>
      <c r="C153" s="186">
        <v>147509</v>
      </c>
      <c r="D153" s="187">
        <v>2008</v>
      </c>
      <c r="E153" s="188" t="s">
        <v>112</v>
      </c>
      <c r="F153" s="189">
        <v>169636</v>
      </c>
      <c r="G153" s="153">
        <v>10.5</v>
      </c>
      <c r="H153" s="149">
        <v>0.3</v>
      </c>
      <c r="I153" s="150">
        <v>399</v>
      </c>
      <c r="J153" s="119">
        <f>IF(ISERROR(VLOOKUP('Input Sheet'!$I153,TechNumber,2,FALSE)),"",VLOOKUP('Input Sheet'!$I153,TechNumber,2,FALSE))</f>
        <v>10</v>
      </c>
      <c r="K153" s="122">
        <f t="shared" si="0"/>
        <v>3</v>
      </c>
      <c r="L153" s="190"/>
      <c r="M153" s="191"/>
      <c r="N153" s="192"/>
      <c r="O153" s="119" t="str">
        <f>IF(ISERROR(VLOOKUP('Input Sheet'!$N153,TechNumber,2,FALSE)),"",VLOOKUP('Input Sheet'!$N153,TechNumber,2,FALSE))</f>
        <v/>
      </c>
      <c r="P153" s="122" t="str">
        <f t="shared" si="5"/>
        <v xml:space="preserve"> </v>
      </c>
      <c r="Q153" s="193"/>
      <c r="R153" s="194"/>
      <c r="S153" s="187"/>
      <c r="T153" s="119" t="str">
        <f>IF(ISERROR(VLOOKUP('Input Sheet'!$S153,TechNumber,2,FALSE)),"",VLOOKUP('Input Sheet'!$S153,TechNumber,2,FALSE))</f>
        <v/>
      </c>
      <c r="U153" s="200" t="str">
        <f t="shared" si="2"/>
        <v/>
      </c>
      <c r="V153" s="118">
        <f t="shared" si="3"/>
        <v>3</v>
      </c>
      <c r="W153" s="201">
        <v>1</v>
      </c>
      <c r="X153" s="133"/>
    </row>
    <row r="154" spans="1:24" ht="12.75" customHeight="1" x14ac:dyDescent="0.4">
      <c r="A154" s="133"/>
      <c r="B154" s="148">
        <v>98</v>
      </c>
      <c r="C154" s="186">
        <v>147512</v>
      </c>
      <c r="D154" s="187">
        <v>2010</v>
      </c>
      <c r="E154" s="188" t="s">
        <v>106</v>
      </c>
      <c r="F154" s="189">
        <v>91081</v>
      </c>
      <c r="G154" s="153"/>
      <c r="H154" s="149"/>
      <c r="I154" s="150"/>
      <c r="J154" s="119" t="str">
        <f>IF(ISERROR(VLOOKUP('Input Sheet'!$I154,TechNumber,2,FALSE)),"",VLOOKUP('Input Sheet'!$I154,TechNumber,2,FALSE))</f>
        <v/>
      </c>
      <c r="K154" s="122" t="str">
        <f t="shared" si="0"/>
        <v/>
      </c>
      <c r="L154" s="193">
        <v>45</v>
      </c>
      <c r="M154" s="194">
        <v>1.3</v>
      </c>
      <c r="N154" s="187">
        <v>487</v>
      </c>
      <c r="O154" s="119">
        <f>IF(ISERROR(VLOOKUP('Input Sheet'!$N154,TechNumber,2,FALSE)),"",VLOOKUP('Input Sheet'!$N154,TechNumber,2,FALSE))</f>
        <v>20</v>
      </c>
      <c r="P154" s="122">
        <f t="shared" si="5"/>
        <v>26</v>
      </c>
      <c r="Q154" s="193"/>
      <c r="R154" s="194"/>
      <c r="S154" s="187"/>
      <c r="T154" s="119" t="str">
        <f>IF(ISERROR(VLOOKUP('Input Sheet'!$S154,TechNumber,2,FALSE)),"",VLOOKUP('Input Sheet'!$S154,TechNumber,2,FALSE))</f>
        <v/>
      </c>
      <c r="U154" s="200" t="str">
        <f t="shared" si="2"/>
        <v/>
      </c>
      <c r="V154" s="118">
        <f t="shared" si="3"/>
        <v>26</v>
      </c>
      <c r="W154" s="195"/>
      <c r="X154" s="133"/>
    </row>
    <row r="155" spans="1:24" ht="12.75" customHeight="1" x14ac:dyDescent="0.4">
      <c r="A155" s="133"/>
      <c r="B155" s="137"/>
      <c r="C155" s="196"/>
      <c r="D155" s="192"/>
      <c r="E155" s="197"/>
      <c r="F155" s="198"/>
      <c r="G155" s="153"/>
      <c r="H155" s="149"/>
      <c r="I155" s="150"/>
      <c r="J155" s="119" t="str">
        <f>IF(ISERROR(VLOOKUP('Input Sheet'!$I155,TechNumber,2,FALSE)),"",VLOOKUP('Input Sheet'!$I155,TechNumber,2,FALSE))</f>
        <v/>
      </c>
      <c r="K155" s="122" t="str">
        <f t="shared" si="0"/>
        <v/>
      </c>
      <c r="L155" s="193">
        <v>45</v>
      </c>
      <c r="M155" s="194">
        <v>1.3</v>
      </c>
      <c r="N155" s="187">
        <v>367</v>
      </c>
      <c r="O155" s="119">
        <f>IF(ISERROR(VLOOKUP('Input Sheet'!$N155,TechNumber,2,FALSE)),"",VLOOKUP('Input Sheet'!$N155,TechNumber,2,FALSE))</f>
        <v>22.5</v>
      </c>
      <c r="P155" s="122">
        <f t="shared" si="5"/>
        <v>29.25</v>
      </c>
      <c r="Q155" s="193">
        <v>79</v>
      </c>
      <c r="R155" s="194">
        <v>1</v>
      </c>
      <c r="S155" s="187">
        <v>367</v>
      </c>
      <c r="T155" s="119">
        <f>IF(ISERROR(VLOOKUP('Input Sheet'!$S155,TechNumber,2,FALSE)),"",VLOOKUP('Input Sheet'!$S155,TechNumber,2,FALSE))</f>
        <v>22.5</v>
      </c>
      <c r="U155" s="200">
        <f t="shared" si="2"/>
        <v>22.5</v>
      </c>
      <c r="V155" s="118">
        <f t="shared" si="3"/>
        <v>51.75</v>
      </c>
      <c r="W155" s="195"/>
      <c r="X155" s="133"/>
    </row>
    <row r="156" spans="1:24" ht="12.75" customHeight="1" x14ac:dyDescent="0.4">
      <c r="A156" s="133"/>
      <c r="B156" s="137"/>
      <c r="C156" s="196"/>
      <c r="D156" s="192"/>
      <c r="E156" s="197"/>
      <c r="F156" s="198"/>
      <c r="G156" s="153"/>
      <c r="H156" s="149"/>
      <c r="I156" s="150"/>
      <c r="J156" s="119" t="str">
        <f>IF(ISERROR(VLOOKUP('Input Sheet'!$I156,TechNumber,2,FALSE)),"",VLOOKUP('Input Sheet'!$I156,TechNumber,2,FALSE))</f>
        <v/>
      </c>
      <c r="K156" s="122" t="str">
        <f t="shared" si="0"/>
        <v/>
      </c>
      <c r="L156" s="190"/>
      <c r="M156" s="191"/>
      <c r="N156" s="192"/>
      <c r="O156" s="119" t="str">
        <f>IF(ISERROR(VLOOKUP('Input Sheet'!$N156,TechNumber,2,FALSE)),"",VLOOKUP('Input Sheet'!$N156,TechNumber,2,FALSE))</f>
        <v/>
      </c>
      <c r="P156" s="122" t="str">
        <f t="shared" si="5"/>
        <v xml:space="preserve"> </v>
      </c>
      <c r="Q156" s="193"/>
      <c r="R156" s="194"/>
      <c r="S156" s="187"/>
      <c r="T156" s="119" t="str">
        <f>IF(ISERROR(VLOOKUP('Input Sheet'!$S156,TechNumber,2,FALSE)),"",VLOOKUP('Input Sheet'!$S156,TechNumber,2,FALSE))</f>
        <v/>
      </c>
      <c r="U156" s="200" t="str">
        <f t="shared" si="2"/>
        <v/>
      </c>
      <c r="V156" s="118">
        <f t="shared" si="3"/>
        <v>0</v>
      </c>
      <c r="W156" s="195"/>
      <c r="X156" s="133"/>
    </row>
    <row r="157" spans="1:24" ht="12.75" customHeight="1" x14ac:dyDescent="0.4">
      <c r="A157" s="133"/>
      <c r="B157" s="137"/>
      <c r="C157" s="196"/>
      <c r="D157" s="192"/>
      <c r="E157" s="197"/>
      <c r="F157" s="198"/>
      <c r="G157" s="153"/>
      <c r="H157" s="149"/>
      <c r="I157" s="150"/>
      <c r="J157" s="119" t="str">
        <f>IF(ISERROR(VLOOKUP('Input Sheet'!$I157,TechNumber,2,FALSE)),"",VLOOKUP('Input Sheet'!$I157,TechNumber,2,FALSE))</f>
        <v/>
      </c>
      <c r="K157" s="122" t="str">
        <f t="shared" si="0"/>
        <v/>
      </c>
      <c r="L157" s="193">
        <v>34</v>
      </c>
      <c r="M157" s="194">
        <v>0.5</v>
      </c>
      <c r="N157" s="187">
        <v>487</v>
      </c>
      <c r="O157" s="119">
        <f>IF(ISERROR(VLOOKUP('Input Sheet'!$N157,TechNumber,2,FALSE)),"",VLOOKUP('Input Sheet'!$N157,TechNumber,2,FALSE))</f>
        <v>20</v>
      </c>
      <c r="P157" s="122">
        <f t="shared" si="5"/>
        <v>10</v>
      </c>
      <c r="Q157" s="193"/>
      <c r="R157" s="194"/>
      <c r="S157" s="187"/>
      <c r="T157" s="119" t="str">
        <f>IF(ISERROR(VLOOKUP('Input Sheet'!$S157,TechNumber,2,FALSE)),"",VLOOKUP('Input Sheet'!$S157,TechNumber,2,FALSE))</f>
        <v/>
      </c>
      <c r="U157" s="200" t="str">
        <f t="shared" si="2"/>
        <v/>
      </c>
      <c r="V157" s="118">
        <f t="shared" si="3"/>
        <v>10</v>
      </c>
      <c r="W157" s="195"/>
      <c r="X157" s="133"/>
    </row>
    <row r="158" spans="1:24" ht="12.75" customHeight="1" x14ac:dyDescent="0.4">
      <c r="A158" s="133"/>
      <c r="B158" s="148">
        <v>99</v>
      </c>
      <c r="C158" s="186">
        <v>147513</v>
      </c>
      <c r="D158" s="187">
        <v>2009</v>
      </c>
      <c r="E158" s="188">
        <v>1500</v>
      </c>
      <c r="F158" s="189">
        <v>140164</v>
      </c>
      <c r="G158" s="153">
        <v>10.5</v>
      </c>
      <c r="H158" s="149">
        <v>0.3</v>
      </c>
      <c r="I158" s="150">
        <v>399</v>
      </c>
      <c r="J158" s="119">
        <f>IF(ISERROR(VLOOKUP('Input Sheet'!$I158,TechNumber,2,FALSE)),"",VLOOKUP('Input Sheet'!$I158,TechNumber,2,FALSE))</f>
        <v>10</v>
      </c>
      <c r="K158" s="122">
        <f t="shared" si="0"/>
        <v>3</v>
      </c>
      <c r="L158" s="190"/>
      <c r="M158" s="191"/>
      <c r="N158" s="192"/>
      <c r="O158" s="119" t="str">
        <f>IF(ISERROR(VLOOKUP('Input Sheet'!$N158,TechNumber,2,FALSE)),"",VLOOKUP('Input Sheet'!$N158,TechNumber,2,FALSE))</f>
        <v/>
      </c>
      <c r="P158" s="122" t="str">
        <f t="shared" si="5"/>
        <v xml:space="preserve"> </v>
      </c>
      <c r="Q158" s="193"/>
      <c r="R158" s="194"/>
      <c r="S158" s="187"/>
      <c r="T158" s="119" t="str">
        <f>IF(ISERROR(VLOOKUP('Input Sheet'!$S158,TechNumber,2,FALSE)),"",VLOOKUP('Input Sheet'!$S158,TechNumber,2,FALSE))</f>
        <v/>
      </c>
      <c r="U158" s="200" t="str">
        <f t="shared" si="2"/>
        <v/>
      </c>
      <c r="V158" s="118">
        <f t="shared" si="3"/>
        <v>3</v>
      </c>
      <c r="W158" s="201">
        <v>1</v>
      </c>
      <c r="X158" s="133"/>
    </row>
    <row r="159" spans="1:24" ht="12.75" customHeight="1" x14ac:dyDescent="0.4">
      <c r="A159" s="133"/>
      <c r="B159" s="148">
        <v>100</v>
      </c>
      <c r="C159" s="186">
        <v>147515</v>
      </c>
      <c r="D159" s="187">
        <v>2008</v>
      </c>
      <c r="E159" s="188" t="s">
        <v>115</v>
      </c>
      <c r="F159" s="189">
        <v>80053</v>
      </c>
      <c r="G159" s="141"/>
      <c r="H159" s="132"/>
      <c r="I159" s="131"/>
      <c r="J159" s="119" t="str">
        <f>IF(ISERROR(VLOOKUP('Input Sheet'!$I159,TechNumber,2,FALSE)),"",VLOOKUP('Input Sheet'!$I159,TechNumber,2,FALSE))</f>
        <v/>
      </c>
      <c r="K159" s="122" t="str">
        <f t="shared" si="0"/>
        <v/>
      </c>
      <c r="L159" s="190"/>
      <c r="M159" s="191"/>
      <c r="N159" s="192"/>
      <c r="O159" s="119" t="str">
        <f>IF(ISERROR(VLOOKUP('Input Sheet'!$N159,TechNumber,2,FALSE)),"",VLOOKUP('Input Sheet'!$N159,TechNumber,2,FALSE))</f>
        <v/>
      </c>
      <c r="P159" s="122" t="str">
        <f t="shared" si="5"/>
        <v xml:space="preserve"> </v>
      </c>
      <c r="Q159" s="193">
        <v>367.33</v>
      </c>
      <c r="R159" s="194">
        <v>3.5</v>
      </c>
      <c r="S159" s="187">
        <v>388</v>
      </c>
      <c r="T159" s="119">
        <f>IF(ISERROR(VLOOKUP('Input Sheet'!$S159,TechNumber,2,FALSE)),"",VLOOKUP('Input Sheet'!$S159,TechNumber,2,FALSE))</f>
        <v>10</v>
      </c>
      <c r="U159" s="200">
        <f t="shared" si="2"/>
        <v>35</v>
      </c>
      <c r="V159" s="118">
        <f t="shared" si="3"/>
        <v>35</v>
      </c>
      <c r="W159" s="201">
        <v>1</v>
      </c>
      <c r="X159" s="133"/>
    </row>
    <row r="160" spans="1:24" ht="23.25" customHeight="1" x14ac:dyDescent="0.4">
      <c r="A160" s="133"/>
      <c r="B160" s="133"/>
      <c r="C160" s="212"/>
      <c r="D160" s="213"/>
      <c r="E160" s="214" t="s">
        <v>15</v>
      </c>
      <c r="F160" s="214" t="s">
        <v>15</v>
      </c>
      <c r="G160" s="215">
        <f t="shared" ref="G160:H160" si="6">SUM(G6:G159)</f>
        <v>1595.4800000000005</v>
      </c>
      <c r="H160" s="216">
        <f t="shared" si="6"/>
        <v>36.900000000000006</v>
      </c>
      <c r="I160" s="217"/>
      <c r="J160" s="217"/>
      <c r="K160" s="122">
        <f t="shared" si="0"/>
        <v>0</v>
      </c>
      <c r="L160" s="215">
        <f t="shared" ref="L160:M160" si="7">SUM(L6:L159)</f>
        <v>827.32999999999993</v>
      </c>
      <c r="M160" s="216">
        <f t="shared" si="7"/>
        <v>16.700000000000003</v>
      </c>
      <c r="N160" s="217"/>
      <c r="O160" s="217"/>
      <c r="P160" s="218">
        <f t="shared" ref="P160:R160" si="8">SUM(P6:P159)</f>
        <v>317.60000000000002</v>
      </c>
      <c r="Q160" s="215">
        <f t="shared" si="8"/>
        <v>8581.5499999999975</v>
      </c>
      <c r="R160" s="219">
        <f t="shared" si="8"/>
        <v>98.5</v>
      </c>
      <c r="S160" s="220"/>
      <c r="T160" s="220"/>
      <c r="U160" s="218">
        <f t="shared" ref="U160:V160" si="9">SUM(U6:U159)</f>
        <v>1794.5499999999997</v>
      </c>
      <c r="V160" s="221">
        <f t="shared" si="9"/>
        <v>2521.8999999999996</v>
      </c>
      <c r="W160" s="178">
        <f>COUNTIF(W6:W159,1)</f>
        <v>64</v>
      </c>
      <c r="X160" s="133"/>
    </row>
    <row r="161" spans="1:24" ht="12.75" customHeight="1" x14ac:dyDescent="0.4">
      <c r="A161" s="133"/>
      <c r="B161" s="222"/>
      <c r="C161" s="223"/>
      <c r="D161" s="223"/>
      <c r="E161" s="224" t="s">
        <v>116</v>
      </c>
      <c r="F161" s="225"/>
      <c r="G161" s="272" t="s">
        <v>117</v>
      </c>
      <c r="H161" s="273"/>
      <c r="I161" s="273"/>
      <c r="J161" s="273"/>
      <c r="K161" s="274"/>
      <c r="L161" s="272" t="s">
        <v>47</v>
      </c>
      <c r="M161" s="273"/>
      <c r="N161" s="273"/>
      <c r="O161" s="273"/>
      <c r="P161" s="274"/>
      <c r="Q161" s="272" t="s">
        <v>48</v>
      </c>
      <c r="R161" s="273"/>
      <c r="S161" s="273"/>
      <c r="T161" s="273"/>
      <c r="U161" s="274"/>
      <c r="V161" s="292" t="s">
        <v>22</v>
      </c>
      <c r="W161" s="295" t="s">
        <v>53</v>
      </c>
      <c r="X161" s="133"/>
    </row>
    <row r="162" spans="1:24" ht="12.75" customHeight="1" x14ac:dyDescent="0.35">
      <c r="A162" s="133"/>
      <c r="B162" s="134"/>
      <c r="C162" s="134"/>
      <c r="D162" s="134"/>
      <c r="E162" s="134"/>
      <c r="F162" s="226"/>
      <c r="G162" s="270" t="s">
        <v>57</v>
      </c>
      <c r="H162" s="266" t="s">
        <v>58</v>
      </c>
      <c r="I162" s="266" t="s">
        <v>66</v>
      </c>
      <c r="J162" s="266" t="s">
        <v>60</v>
      </c>
      <c r="K162" s="268" t="s">
        <v>61</v>
      </c>
      <c r="L162" s="270" t="s">
        <v>57</v>
      </c>
      <c r="M162" s="266" t="s">
        <v>58</v>
      </c>
      <c r="N162" s="266" t="s">
        <v>66</v>
      </c>
      <c r="O162" s="266" t="s">
        <v>60</v>
      </c>
      <c r="P162" s="268" t="s">
        <v>61</v>
      </c>
      <c r="Q162" s="270" t="s">
        <v>57</v>
      </c>
      <c r="R162" s="266" t="s">
        <v>58</v>
      </c>
      <c r="S162" s="266" t="s">
        <v>66</v>
      </c>
      <c r="T162" s="266" t="s">
        <v>60</v>
      </c>
      <c r="U162" s="268" t="s">
        <v>61</v>
      </c>
      <c r="V162" s="293"/>
      <c r="W162" s="296"/>
      <c r="X162" s="133"/>
    </row>
    <row r="163" spans="1:24" ht="12.75" customHeight="1" x14ac:dyDescent="0.35">
      <c r="A163" s="133"/>
      <c r="B163" s="134"/>
      <c r="C163" s="134"/>
      <c r="D163" s="134"/>
      <c r="E163" s="134"/>
      <c r="F163" s="226"/>
      <c r="G163" s="271"/>
      <c r="H163" s="267"/>
      <c r="I163" s="267"/>
      <c r="J163" s="267"/>
      <c r="K163" s="269"/>
      <c r="L163" s="271"/>
      <c r="M163" s="267"/>
      <c r="N163" s="267"/>
      <c r="O163" s="267"/>
      <c r="P163" s="269"/>
      <c r="Q163" s="271"/>
      <c r="R163" s="267"/>
      <c r="S163" s="267"/>
      <c r="T163" s="267"/>
      <c r="U163" s="269"/>
      <c r="V163" s="294"/>
      <c r="W163" s="299"/>
      <c r="X163" s="133"/>
    </row>
    <row r="164" spans="1:24" ht="12.75" customHeight="1" x14ac:dyDescent="0.35">
      <c r="A164" s="133"/>
      <c r="B164" s="133"/>
      <c r="C164" s="133"/>
      <c r="D164" s="133"/>
      <c r="E164" s="133"/>
      <c r="F164" s="227"/>
      <c r="G164" s="227"/>
      <c r="H164" s="227"/>
      <c r="I164" s="227"/>
      <c r="J164" s="227"/>
      <c r="K164" s="227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</row>
    <row r="165" spans="1:24" ht="12.75" customHeight="1" x14ac:dyDescent="0.35">
      <c r="A165" s="17"/>
      <c r="C165" s="228"/>
      <c r="D165" s="228"/>
      <c r="E165" s="229"/>
      <c r="F165" s="229"/>
      <c r="G165" s="230"/>
      <c r="H165" s="230"/>
      <c r="I165" s="230"/>
      <c r="J165" s="230"/>
      <c r="K165" s="230"/>
    </row>
    <row r="166" spans="1:24" ht="12.75" customHeight="1" x14ac:dyDescent="0.35">
      <c r="W166" t="s">
        <v>118</v>
      </c>
    </row>
    <row r="167" spans="1:24" ht="12.75" customHeight="1" x14ac:dyDescent="0.35">
      <c r="W167" t="s">
        <v>118</v>
      </c>
    </row>
    <row r="168" spans="1:24" ht="12.75" customHeight="1" x14ac:dyDescent="0.35"/>
    <row r="169" spans="1:24" ht="12.75" customHeight="1" x14ac:dyDescent="0.35"/>
    <row r="170" spans="1:24" ht="12.75" customHeight="1" x14ac:dyDescent="0.35"/>
    <row r="171" spans="1:24" ht="12.75" customHeight="1" x14ac:dyDescent="0.35"/>
    <row r="172" spans="1:24" ht="12.75" customHeight="1" x14ac:dyDescent="0.35"/>
    <row r="173" spans="1:24" ht="12.75" customHeight="1" x14ac:dyDescent="0.35"/>
    <row r="174" spans="1:24" ht="12.75" customHeight="1" x14ac:dyDescent="0.4">
      <c r="O174" s="231"/>
    </row>
    <row r="175" spans="1:24" ht="12.75" customHeight="1" x14ac:dyDescent="0.35">
      <c r="V175" s="232"/>
    </row>
    <row r="176" spans="1:24" ht="12.75" customHeight="1" x14ac:dyDescent="0.35"/>
    <row r="177" spans="13:14" ht="12.75" customHeight="1" x14ac:dyDescent="0.35"/>
    <row r="178" spans="13:14" ht="12.75" customHeight="1" x14ac:dyDescent="0.35"/>
    <row r="179" spans="13:14" ht="12.75" customHeight="1" x14ac:dyDescent="0.45">
      <c r="M179" s="233"/>
      <c r="N179" s="233"/>
    </row>
    <row r="180" spans="13:14" ht="12.75" customHeight="1" x14ac:dyDescent="0.35"/>
  </sheetData>
  <mergeCells count="45">
    <mergeCell ref="H162:H163"/>
    <mergeCell ref="I162:I163"/>
    <mergeCell ref="J162:J163"/>
    <mergeCell ref="G161:K161"/>
    <mergeCell ref="G162:G163"/>
    <mergeCell ref="K162:K163"/>
    <mergeCell ref="C4:C5"/>
    <mergeCell ref="G3:K3"/>
    <mergeCell ref="C2:G2"/>
    <mergeCell ref="M4:M5"/>
    <mergeCell ref="O4:O5"/>
    <mergeCell ref="N4:N5"/>
    <mergeCell ref="G4:G5"/>
    <mergeCell ref="F4:F5"/>
    <mergeCell ref="D4:D5"/>
    <mergeCell ref="E4:E5"/>
    <mergeCell ref="K4:K5"/>
    <mergeCell ref="H4:H5"/>
    <mergeCell ref="I4:I5"/>
    <mergeCell ref="J4:J5"/>
    <mergeCell ref="W3:W5"/>
    <mergeCell ref="Q3:U3"/>
    <mergeCell ref="L3:P3"/>
    <mergeCell ref="U4:U5"/>
    <mergeCell ref="V161:V163"/>
    <mergeCell ref="W161:W163"/>
    <mergeCell ref="L4:L5"/>
    <mergeCell ref="P162:P163"/>
    <mergeCell ref="S162:S163"/>
    <mergeCell ref="Q162:Q163"/>
    <mergeCell ref="R162:R163"/>
    <mergeCell ref="P4:P5"/>
    <mergeCell ref="R4:R5"/>
    <mergeCell ref="Q4:Q5"/>
    <mergeCell ref="S4:S5"/>
    <mergeCell ref="T4:T5"/>
    <mergeCell ref="Q161:U161"/>
    <mergeCell ref="L161:P161"/>
    <mergeCell ref="O162:O163"/>
    <mergeCell ref="L162:L163"/>
    <mergeCell ref="V3:V5"/>
    <mergeCell ref="T162:T163"/>
    <mergeCell ref="U162:U163"/>
    <mergeCell ref="N162:N163"/>
    <mergeCell ref="M162:M1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Title</vt:lpstr>
      <vt:lpstr>Tech Pay</vt:lpstr>
      <vt:lpstr>Summary Report</vt:lpstr>
      <vt:lpstr>RO Report 1-50</vt:lpstr>
      <vt:lpstr>RO Report 51-100</vt:lpstr>
      <vt:lpstr>Input Sheet</vt:lpstr>
      <vt:lpstr>TechNumber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mitchell</cp:lastModifiedBy>
  <dcterms:modified xsi:type="dcterms:W3CDTF">2017-12-04T18:05:07Z</dcterms:modified>
</cp:coreProperties>
</file>