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960" activeTab="6"/>
  </bookViews>
  <sheets>
    <sheet name="FS JUN 17" sheetId="3" r:id="rId1"/>
    <sheet name="FS JUL 17" sheetId="4" r:id="rId2"/>
    <sheet name="Performa Desired JUL 2017" sheetId="9" r:id="rId3"/>
    <sheet name="Lost Sales Calculator JUL 2017" sheetId="6" r:id="rId4"/>
    <sheet name="FSFR JUL 2017" sheetId="2" r:id="rId5"/>
    <sheet name="DMS Scorecard JUL 2017" sheetId="7" r:id="rId6"/>
    <sheet name="PARTS DEPT ACTION PLAN" sheetId="10" r:id="rId7"/>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Z19" i="3" l="1"/>
  <c r="FZ4" i="3"/>
  <c r="FM9" i="4"/>
  <c r="FM6" i="3"/>
  <c r="EX9" i="3"/>
  <c r="EJ11" i="3"/>
  <c r="F11" i="2"/>
  <c r="E11" i="2"/>
  <c r="D11" i="2"/>
  <c r="C11" i="2"/>
  <c r="C6" i="9" l="1"/>
  <c r="I6" i="9" s="1"/>
  <c r="C7" i="9"/>
  <c r="I7" i="9" s="1"/>
  <c r="C8" i="9"/>
  <c r="I8" i="9" s="1"/>
  <c r="D8" i="9"/>
  <c r="E8" i="9"/>
  <c r="F8" i="9"/>
  <c r="G8" i="9"/>
  <c r="G12" i="9" s="1"/>
  <c r="G14" i="9" s="1"/>
  <c r="H8" i="9"/>
  <c r="I10" i="9"/>
  <c r="C11" i="9"/>
  <c r="I11" i="9" s="1"/>
  <c r="D11" i="9"/>
  <c r="D9" i="9" s="1"/>
  <c r="D12" i="9" s="1"/>
  <c r="D14" i="9" s="1"/>
  <c r="E11" i="9"/>
  <c r="E9" i="9" s="1"/>
  <c r="E12" i="9" s="1"/>
  <c r="E14" i="9" s="1"/>
  <c r="F11" i="9"/>
  <c r="F9" i="9" s="1"/>
  <c r="G11" i="9"/>
  <c r="G9" i="9" s="1"/>
  <c r="H11" i="9"/>
  <c r="H9" i="9" s="1"/>
  <c r="H12" i="9" s="1"/>
  <c r="H14" i="9" s="1"/>
  <c r="D13" i="9"/>
  <c r="E13" i="9"/>
  <c r="F13" i="9"/>
  <c r="G13" i="9"/>
  <c r="H13" i="9"/>
  <c r="N26" i="7"/>
  <c r="D25" i="7"/>
  <c r="N25" i="7" s="1"/>
  <c r="N24" i="7"/>
  <c r="N23" i="7"/>
  <c r="D20" i="7"/>
  <c r="D27" i="7" s="1"/>
  <c r="D14" i="7"/>
  <c r="F10" i="7" s="1"/>
  <c r="F12" i="7"/>
  <c r="F11" i="7"/>
  <c r="F8" i="7"/>
  <c r="F7" i="7"/>
  <c r="F6" i="7"/>
  <c r="F4" i="7"/>
  <c r="D12" i="6"/>
  <c r="A9" i="6" s="1"/>
  <c r="D9" i="6"/>
  <c r="E6" i="6"/>
  <c r="O25" i="4"/>
  <c r="H24" i="4"/>
  <c r="G24" i="4"/>
  <c r="C24" i="4"/>
  <c r="D24" i="4" s="1"/>
  <c r="I23" i="4"/>
  <c r="H23" i="4"/>
  <c r="D23" i="4"/>
  <c r="I22" i="4"/>
  <c r="H22" i="4"/>
  <c r="D22" i="4"/>
  <c r="I21" i="4"/>
  <c r="H21" i="4"/>
  <c r="D21" i="4"/>
  <c r="I20" i="4"/>
  <c r="H20" i="4"/>
  <c r="FZ19" i="4"/>
  <c r="I19" i="4"/>
  <c r="H19" i="4"/>
  <c r="D19" i="4"/>
  <c r="I18" i="4"/>
  <c r="H18" i="4"/>
  <c r="D18" i="4"/>
  <c r="O17" i="4"/>
  <c r="P24" i="4" s="1"/>
  <c r="I17" i="4"/>
  <c r="H17" i="4"/>
  <c r="D17" i="4"/>
  <c r="I16" i="4"/>
  <c r="H16" i="4"/>
  <c r="D16" i="4"/>
  <c r="DW14" i="4"/>
  <c r="DY14" i="4" s="1"/>
  <c r="DU14" i="4"/>
  <c r="DW13" i="4"/>
  <c r="DY13" i="4" s="1"/>
  <c r="DY12" i="4"/>
  <c r="DW12" i="4"/>
  <c r="O12" i="4"/>
  <c r="EJ11" i="4"/>
  <c r="DY11" i="4"/>
  <c r="G11" i="4"/>
  <c r="C11" i="4"/>
  <c r="I11" i="4" s="1"/>
  <c r="G10" i="4"/>
  <c r="C10" i="4"/>
  <c r="D10" i="4" s="1"/>
  <c r="FO9" i="4"/>
  <c r="BM9" i="4"/>
  <c r="BN9" i="4" s="1"/>
  <c r="AV9" i="4"/>
  <c r="AU9" i="4"/>
  <c r="AU10" i="4" s="1"/>
  <c r="G9" i="4"/>
  <c r="C9" i="4"/>
  <c r="BN8" i="4"/>
  <c r="BM8" i="4"/>
  <c r="G8" i="4"/>
  <c r="C8" i="4"/>
  <c r="DW7" i="4"/>
  <c r="DU7" i="4"/>
  <c r="DY7" i="4" s="1"/>
  <c r="BN7" i="4"/>
  <c r="AV7" i="4"/>
  <c r="G7" i="4"/>
  <c r="C7" i="4"/>
  <c r="D7" i="4" s="1"/>
  <c r="FM6" i="4"/>
  <c r="FQ9" i="4" s="1"/>
  <c r="FH6" i="4"/>
  <c r="FD9" i="4" s="1"/>
  <c r="FH9" i="4" s="1"/>
  <c r="FD12" i="4" s="1"/>
  <c r="FH12" i="4" s="1"/>
  <c r="ED6" i="4"/>
  <c r="ED9" i="4" s="1"/>
  <c r="DY6" i="4"/>
  <c r="DW6" i="4"/>
  <c r="BN6" i="4"/>
  <c r="AV6" i="4"/>
  <c r="G6" i="4"/>
  <c r="C6" i="4"/>
  <c r="EJ5" i="4"/>
  <c r="DW5" i="4"/>
  <c r="DY5" i="4" s="1"/>
  <c r="BN5" i="4"/>
  <c r="AV5" i="4"/>
  <c r="I5" i="4"/>
  <c r="FZ4" i="4"/>
  <c r="FZ18" i="4" s="1"/>
  <c r="FZ20" i="4" s="1"/>
  <c r="GB21" i="4" s="1"/>
  <c r="DY4" i="4"/>
  <c r="G4" i="4"/>
  <c r="I4" i="4" s="1"/>
  <c r="C4" i="4"/>
  <c r="C12" i="4" s="1"/>
  <c r="O25" i="3"/>
  <c r="G24" i="3"/>
  <c r="H22" i="3" s="1"/>
  <c r="C24" i="3"/>
  <c r="D24" i="3" s="1"/>
  <c r="I23" i="3"/>
  <c r="I22" i="3"/>
  <c r="D22" i="3"/>
  <c r="I21" i="3"/>
  <c r="I20" i="3"/>
  <c r="I19" i="3"/>
  <c r="FZ18" i="3"/>
  <c r="FZ20" i="3" s="1"/>
  <c r="GB21" i="3" s="1"/>
  <c r="I18" i="3"/>
  <c r="O17" i="3"/>
  <c r="P24" i="3" s="1"/>
  <c r="I17" i="3"/>
  <c r="I16" i="3"/>
  <c r="DW14" i="3"/>
  <c r="DU14" i="3"/>
  <c r="DW13" i="3"/>
  <c r="DY13" i="3" s="1"/>
  <c r="DW12" i="3"/>
  <c r="DY12" i="3" s="1"/>
  <c r="O12" i="3"/>
  <c r="G12" i="3"/>
  <c r="H7" i="3" s="1"/>
  <c r="C12" i="3"/>
  <c r="D12" i="3" s="1"/>
  <c r="DY11" i="3"/>
  <c r="I11" i="3"/>
  <c r="AU10" i="3"/>
  <c r="AU11" i="3" s="1"/>
  <c r="AV11" i="3" s="1"/>
  <c r="I10" i="3"/>
  <c r="AV9" i="3"/>
  <c r="AU9" i="3"/>
  <c r="I9" i="3"/>
  <c r="BM8" i="3"/>
  <c r="BN8" i="3" s="1"/>
  <c r="I8" i="3"/>
  <c r="DW7" i="3"/>
  <c r="DU7" i="3"/>
  <c r="DY7" i="3" s="1"/>
  <c r="BN7" i="3"/>
  <c r="AV7" i="3"/>
  <c r="I7" i="3"/>
  <c r="FQ6" i="3"/>
  <c r="FM9" i="3" s="1"/>
  <c r="FQ9" i="3" s="1"/>
  <c r="FH6" i="3"/>
  <c r="FD9" i="3" s="1"/>
  <c r="FH9" i="3" s="1"/>
  <c r="FD12" i="3" s="1"/>
  <c r="FH12" i="3" s="1"/>
  <c r="ED6" i="3"/>
  <c r="ED9" i="3" s="1"/>
  <c r="DY6" i="3"/>
  <c r="DW6" i="3"/>
  <c r="BN6" i="3"/>
  <c r="AV6" i="3"/>
  <c r="I6" i="3"/>
  <c r="DY5" i="3"/>
  <c r="DW5" i="3"/>
  <c r="BN5" i="3"/>
  <c r="AV5" i="3"/>
  <c r="I5" i="3"/>
  <c r="DY4" i="3"/>
  <c r="I4" i="3"/>
  <c r="DY14" i="3" l="1"/>
  <c r="H21" i="3"/>
  <c r="H19" i="3"/>
  <c r="H23" i="3"/>
  <c r="H24" i="3"/>
  <c r="H16" i="3"/>
  <c r="H18" i="3"/>
  <c r="H17" i="3"/>
  <c r="H20" i="3"/>
  <c r="D16" i="3"/>
  <c r="D21" i="3"/>
  <c r="D20" i="3"/>
  <c r="D17" i="3"/>
  <c r="D18" i="3"/>
  <c r="D19" i="3"/>
  <c r="D23" i="3"/>
  <c r="H8" i="3"/>
  <c r="H9" i="3"/>
  <c r="H10" i="3"/>
  <c r="H5" i="3"/>
  <c r="H4" i="3"/>
  <c r="O4" i="3"/>
  <c r="P10" i="3" s="1"/>
  <c r="H6" i="3"/>
  <c r="D6" i="3"/>
  <c r="D5" i="3"/>
  <c r="D8" i="3"/>
  <c r="D7" i="3"/>
  <c r="D9" i="3"/>
  <c r="D4" i="3"/>
  <c r="D10" i="3"/>
  <c r="D11" i="3"/>
  <c r="I12" i="3"/>
  <c r="F12" i="9"/>
  <c r="F14" i="9" s="1"/>
  <c r="C9" i="9"/>
  <c r="I9" i="9" s="1"/>
  <c r="C12" i="9"/>
  <c r="C13" i="9"/>
  <c r="I13" i="9" s="1"/>
  <c r="F26" i="7"/>
  <c r="F22" i="7"/>
  <c r="F23" i="7"/>
  <c r="F24" i="7"/>
  <c r="F21" i="7"/>
  <c r="N27" i="7"/>
  <c r="O27" i="7" s="1"/>
  <c r="F20" i="7"/>
  <c r="F25" i="7"/>
  <c r="F5" i="7"/>
  <c r="F14" i="7" s="1"/>
  <c r="H7" i="4"/>
  <c r="EJ12" i="4"/>
  <c r="EJ13" i="4" s="1"/>
  <c r="EJ6" i="4"/>
  <c r="EJ7" i="4" s="1"/>
  <c r="D12" i="4"/>
  <c r="D5" i="4"/>
  <c r="D6" i="4"/>
  <c r="D8" i="4"/>
  <c r="D9" i="4"/>
  <c r="AU11" i="4"/>
  <c r="AV11" i="4" s="1"/>
  <c r="AV10" i="4"/>
  <c r="D4" i="4"/>
  <c r="I6" i="4"/>
  <c r="EN6" i="4"/>
  <c r="ER6" i="4" s="1"/>
  <c r="EX7" i="4" s="1"/>
  <c r="FQ6" i="4"/>
  <c r="D11" i="4"/>
  <c r="G12" i="4"/>
  <c r="D20" i="4"/>
  <c r="P21" i="4"/>
  <c r="I7" i="4"/>
  <c r="P18" i="4"/>
  <c r="P22" i="4"/>
  <c r="P23" i="4"/>
  <c r="P25" i="4"/>
  <c r="H4" i="4"/>
  <c r="I8" i="4"/>
  <c r="I9" i="4"/>
  <c r="I10" i="4"/>
  <c r="P19" i="4"/>
  <c r="I24" i="4"/>
  <c r="O26" i="4"/>
  <c r="P26" i="4" s="1"/>
  <c r="P20" i="4"/>
  <c r="EJ6" i="3"/>
  <c r="EJ7" i="3" s="1"/>
  <c r="EJ12" i="3"/>
  <c r="EJ13" i="3" s="1"/>
  <c r="H11" i="3"/>
  <c r="P21" i="3"/>
  <c r="BM9" i="3"/>
  <c r="BN9" i="3" s="1"/>
  <c r="AV10" i="3"/>
  <c r="P22" i="3"/>
  <c r="P23" i="3"/>
  <c r="P25" i="3"/>
  <c r="EN6" i="3"/>
  <c r="ER6" i="3" s="1"/>
  <c r="EX7" i="3" s="1"/>
  <c r="H12" i="3"/>
  <c r="P18" i="3"/>
  <c r="I24" i="3"/>
  <c r="O26" i="3"/>
  <c r="P26" i="3" s="1"/>
  <c r="P19" i="3"/>
  <c r="P20" i="3"/>
  <c r="G11" i="2"/>
  <c r="G10" i="2"/>
  <c r="G9" i="2"/>
  <c r="G8" i="2"/>
  <c r="G7" i="2"/>
  <c r="G6" i="2"/>
  <c r="P9" i="3" l="1"/>
  <c r="P7" i="3"/>
  <c r="P12" i="3"/>
  <c r="O13" i="3"/>
  <c r="P13" i="3" s="1"/>
  <c r="P6" i="3"/>
  <c r="P5" i="3"/>
  <c r="P11" i="3"/>
  <c r="P8" i="3"/>
  <c r="I12" i="9"/>
  <c r="C14" i="9"/>
  <c r="I14" i="9" s="1"/>
  <c r="F27" i="7"/>
  <c r="I12" i="4"/>
  <c r="H11" i="4"/>
  <c r="H12" i="4"/>
  <c r="H10" i="4"/>
  <c r="H9" i="4"/>
  <c r="H8" i="4"/>
  <c r="H5" i="4"/>
  <c r="O4" i="4"/>
  <c r="H6" i="4"/>
  <c r="EY10" i="4"/>
  <c r="EX11" i="4"/>
  <c r="EX11" i="3"/>
  <c r="EY10" i="3"/>
  <c r="O13" i="4" l="1"/>
  <c r="P13" i="4" s="1"/>
  <c r="P10" i="4"/>
  <c r="P9" i="4"/>
  <c r="P8" i="4"/>
  <c r="P7" i="4"/>
  <c r="P5" i="4"/>
  <c r="P6" i="4"/>
  <c r="P11" i="4"/>
  <c r="P12" i="4"/>
  <c r="EY12" i="4"/>
  <c r="EY12" i="3"/>
</calcChain>
</file>

<file path=xl/comments1.xml><?xml version="1.0" encoding="utf-8"?>
<comments xmlns="http://schemas.openxmlformats.org/spreadsheetml/2006/main">
  <authors>
    <author>Bavis, Christopher</author>
    <author>Christopher Michael Bavis</author>
  </authors>
  <commentList>
    <comment ref="DW4" authorId="0">
      <text>
        <r>
          <rPr>
            <b/>
            <sz val="9"/>
            <color indexed="81"/>
            <rFont val="Tahoma"/>
            <charset val="1"/>
          </rPr>
          <t>Bavis, Christopher:</t>
        </r>
        <r>
          <rPr>
            <sz val="9"/>
            <color indexed="81"/>
            <rFont val="Tahoma"/>
            <charset val="1"/>
          </rPr>
          <t xml:space="preserve">
THE TOTAL NUMBER OF EMPLOYEES TO INCLUDE DRIVERS AND THE MANAGER</t>
        </r>
      </text>
    </comment>
    <comment ref="EP6" authorId="1">
      <text>
        <r>
          <rPr>
            <b/>
            <sz val="9"/>
            <color indexed="81"/>
            <rFont val="Tahoma"/>
            <charset val="1"/>
          </rPr>
          <t>Christopher Michael Bavis:</t>
        </r>
        <r>
          <rPr>
            <sz val="9"/>
            <color indexed="81"/>
            <rFont val="Tahoma"/>
            <charset val="1"/>
          </rPr>
          <t xml:space="preserve">
Lost Sales value can be found on the DMS Summary pages under "Lost Sales"</t>
        </r>
      </text>
    </comment>
    <comment ref="FM6" authorId="0">
      <text>
        <r>
          <rPr>
            <b/>
            <sz val="9"/>
            <color indexed="81"/>
            <rFont val="Tahoma"/>
            <family val="2"/>
          </rPr>
          <t>Bavis, Christopher:</t>
        </r>
        <r>
          <rPr>
            <sz val="9"/>
            <color indexed="81"/>
            <rFont val="Tahoma"/>
            <family val="2"/>
          </rPr>
          <t xml:space="preserve">
CONTACT YOUR OE'S TO OBTAIN THE EIR DATA ($)</t>
        </r>
      </text>
    </comment>
    <comment ref="FX6" authorId="0">
      <text>
        <r>
          <rPr>
            <b/>
            <sz val="9"/>
            <color indexed="81"/>
            <rFont val="Tahoma"/>
            <family val="2"/>
          </rPr>
          <t>Bavis, Christopher:</t>
        </r>
        <r>
          <rPr>
            <sz val="9"/>
            <color indexed="81"/>
            <rFont val="Tahoma"/>
            <family val="2"/>
          </rPr>
          <t xml:space="preserve">
OR THE REVERSE</t>
        </r>
      </text>
    </comment>
    <comment ref="EX8" authorId="1">
      <text>
        <r>
          <rPr>
            <b/>
            <sz val="9"/>
            <color indexed="81"/>
            <rFont val="Tahoma"/>
            <charset val="1"/>
          </rPr>
          <t>Christopher Michael Bavis:</t>
        </r>
        <r>
          <rPr>
            <sz val="9"/>
            <color indexed="81"/>
            <rFont val="Tahoma"/>
            <charset val="1"/>
          </rPr>
          <t xml:space="preserve">
Emergency Purchases can be found on your DMS Summary in the "Receipt" section. Any value there except for "Stock Order" </t>
        </r>
      </text>
    </comment>
    <comment ref="EX9" authorId="1">
      <text>
        <r>
          <rPr>
            <b/>
            <sz val="9"/>
            <color indexed="81"/>
            <rFont val="Tahoma"/>
            <charset val="1"/>
          </rPr>
          <t>Christopher Michael Bavis:</t>
        </r>
        <r>
          <rPr>
            <sz val="9"/>
            <color indexed="81"/>
            <rFont val="Tahoma"/>
            <charset val="1"/>
          </rPr>
          <t xml:space="preserve">
Again found on the summary</t>
        </r>
      </text>
    </comment>
  </commentList>
</comments>
</file>

<file path=xl/comments2.xml><?xml version="1.0" encoding="utf-8"?>
<comments xmlns="http://schemas.openxmlformats.org/spreadsheetml/2006/main">
  <authors>
    <author>Bavis, Christopher</author>
    <author>Christopher Michael Bavis</author>
  </authors>
  <commentList>
    <comment ref="DW4" authorId="0">
      <text>
        <r>
          <rPr>
            <b/>
            <sz val="9"/>
            <color indexed="81"/>
            <rFont val="Tahoma"/>
            <charset val="1"/>
          </rPr>
          <t>Bavis, Christopher:</t>
        </r>
        <r>
          <rPr>
            <sz val="9"/>
            <color indexed="81"/>
            <rFont val="Tahoma"/>
            <charset val="1"/>
          </rPr>
          <t xml:space="preserve">
THE TOTAL NUMBER OF EMPLOYEES TO INCLUDE DRIVERS AND THE MANAGER</t>
        </r>
      </text>
    </comment>
    <comment ref="EP6" authorId="1">
      <text>
        <r>
          <rPr>
            <b/>
            <sz val="9"/>
            <color indexed="81"/>
            <rFont val="Tahoma"/>
            <charset val="1"/>
          </rPr>
          <t>Christopher Michael Bavis:</t>
        </r>
        <r>
          <rPr>
            <sz val="9"/>
            <color indexed="81"/>
            <rFont val="Tahoma"/>
            <charset val="1"/>
          </rPr>
          <t xml:space="preserve">
Lost Sales value can be found on the DMS Summary pages under "Lost Sales"</t>
        </r>
      </text>
    </comment>
    <comment ref="FM6" authorId="0">
      <text>
        <r>
          <rPr>
            <b/>
            <sz val="9"/>
            <color indexed="81"/>
            <rFont val="Tahoma"/>
            <family val="2"/>
          </rPr>
          <t>Bavis, Christopher:</t>
        </r>
        <r>
          <rPr>
            <sz val="9"/>
            <color indexed="81"/>
            <rFont val="Tahoma"/>
            <family val="2"/>
          </rPr>
          <t xml:space="preserve">
CONTACT YOUR OE'S TO OBTAIN THE EIR DATA ($)</t>
        </r>
      </text>
    </comment>
    <comment ref="FX6" authorId="0">
      <text>
        <r>
          <rPr>
            <b/>
            <sz val="9"/>
            <color indexed="81"/>
            <rFont val="Tahoma"/>
            <family val="2"/>
          </rPr>
          <t>Bavis, Christopher:</t>
        </r>
        <r>
          <rPr>
            <sz val="9"/>
            <color indexed="81"/>
            <rFont val="Tahoma"/>
            <family val="2"/>
          </rPr>
          <t xml:space="preserve">
OR THE REVERSE</t>
        </r>
      </text>
    </comment>
    <comment ref="EX8" authorId="1">
      <text>
        <r>
          <rPr>
            <b/>
            <sz val="9"/>
            <color indexed="81"/>
            <rFont val="Tahoma"/>
            <charset val="1"/>
          </rPr>
          <t>Christopher Michael Bavis:</t>
        </r>
        <r>
          <rPr>
            <sz val="9"/>
            <color indexed="81"/>
            <rFont val="Tahoma"/>
            <charset val="1"/>
          </rPr>
          <t xml:space="preserve">
Emergency Purchases can be found on your DMS Summary in the "Receipt" section. Any value there except for "Stock Order" </t>
        </r>
      </text>
    </comment>
    <comment ref="EX9" authorId="1">
      <text>
        <r>
          <rPr>
            <b/>
            <sz val="9"/>
            <color indexed="81"/>
            <rFont val="Tahoma"/>
            <charset val="1"/>
          </rPr>
          <t>Christopher Michael Bavis:</t>
        </r>
        <r>
          <rPr>
            <sz val="9"/>
            <color indexed="81"/>
            <rFont val="Tahoma"/>
            <charset val="1"/>
          </rPr>
          <t xml:space="preserve">
Again found on the summary</t>
        </r>
      </text>
    </comment>
  </commentList>
</comments>
</file>

<file path=xl/comments3.xml><?xml version="1.0" encoding="utf-8"?>
<comments xmlns="http://schemas.openxmlformats.org/spreadsheetml/2006/main">
  <authors>
    <author>Bavis, Christopher</author>
    <author>cbavis</author>
  </authors>
  <commentList>
    <comment ref="C8" authorId="0">
      <text>
        <r>
          <rPr>
            <b/>
            <sz val="9"/>
            <color indexed="81"/>
            <rFont val="Tahoma"/>
            <family val="2"/>
          </rPr>
          <t>Bavis, Christopher:</t>
        </r>
        <r>
          <rPr>
            <sz val="9"/>
            <color indexed="81"/>
            <rFont val="Tahoma"/>
            <family val="2"/>
          </rPr>
          <t xml:space="preserve">
sop
speculation
</t>
        </r>
      </text>
    </comment>
    <comment ref="D8" authorId="1">
      <text>
        <r>
          <rPr>
            <b/>
            <sz val="8"/>
            <color indexed="81"/>
            <rFont val="Tahoma"/>
            <family val="2"/>
          </rPr>
          <t>cbavis:</t>
        </r>
        <r>
          <rPr>
            <sz val="8"/>
            <color indexed="81"/>
            <rFont val="Tahoma"/>
            <family val="2"/>
          </rPr>
          <t xml:space="preserve">
can reduce by installing sop's etc</t>
        </r>
      </text>
    </comment>
    <comment ref="F8" authorId="0">
      <text>
        <r>
          <rPr>
            <b/>
            <sz val="9"/>
            <color indexed="81"/>
            <rFont val="Tahoma"/>
            <family val="2"/>
          </rPr>
          <t>Bavis, Christopher:</t>
        </r>
        <r>
          <rPr>
            <sz val="9"/>
            <color indexed="81"/>
            <rFont val="Tahoma"/>
            <family val="2"/>
          </rPr>
          <t xml:space="preserve">
UN INSTALLED SOP'S
SPECULATION
FACTORY RAMAJAMA</t>
        </r>
      </text>
    </comment>
    <comment ref="M27" authorId="1">
      <text>
        <r>
          <rPr>
            <b/>
            <sz val="8"/>
            <color indexed="81"/>
            <rFont val="Tahoma"/>
            <family val="2"/>
          </rPr>
          <t>cbavis:
obso/INVENTORY</t>
        </r>
      </text>
    </comment>
  </commentList>
</comments>
</file>

<file path=xl/comments4.xml><?xml version="1.0" encoding="utf-8"?>
<comments xmlns="http://schemas.openxmlformats.org/spreadsheetml/2006/main">
  <authors>
    <author>Bavis, Christopher</author>
  </authors>
  <commentList>
    <comment ref="C10" authorId="0">
      <text>
        <r>
          <rPr>
            <b/>
            <sz val="9"/>
            <color indexed="81"/>
            <rFont val="Tahoma"/>
          </rPr>
          <t>Bavis, Christopher:</t>
        </r>
        <r>
          <rPr>
            <sz val="9"/>
            <color indexed="81"/>
            <rFont val="Tahoma"/>
          </rPr>
          <t xml:space="preserve">
Do not pick a "HUGH" problem. Pick one that you have a good chance of resolving</t>
        </r>
      </text>
    </comment>
    <comment ref="C14" authorId="0">
      <text>
        <r>
          <rPr>
            <b/>
            <sz val="9"/>
            <color indexed="81"/>
            <rFont val="Tahoma"/>
          </rPr>
          <t>Bavis, Christopher:</t>
        </r>
        <r>
          <rPr>
            <sz val="9"/>
            <color indexed="81"/>
            <rFont val="Tahoma"/>
          </rPr>
          <t xml:space="preserve">
This is the tough part sometimes. Sometimes it’s the easiest. Figure out where you want to go with this.</t>
        </r>
      </text>
    </comment>
    <comment ref="C18" authorId="0">
      <text>
        <r>
          <rPr>
            <b/>
            <sz val="9"/>
            <color indexed="81"/>
            <rFont val="Tahoma"/>
          </rPr>
          <t>Bavis, Christopher:</t>
        </r>
        <r>
          <rPr>
            <sz val="9"/>
            <color indexed="81"/>
            <rFont val="Tahoma"/>
          </rPr>
          <t xml:space="preserve">
Establish a time when all parties believe the proposal/ issue can be resolved</t>
        </r>
      </text>
    </comment>
    <comment ref="C22" authorId="0">
      <text>
        <r>
          <rPr>
            <b/>
            <sz val="9"/>
            <color indexed="81"/>
            <rFont val="Tahoma"/>
          </rPr>
          <t>Bavis, Christopher:</t>
        </r>
        <r>
          <rPr>
            <sz val="9"/>
            <color indexed="81"/>
            <rFont val="Tahoma"/>
          </rPr>
          <t xml:space="preserve">
This is the nuts and bolts of it. What are the steps needed to resolve?</t>
        </r>
      </text>
    </comment>
    <comment ref="C28" authorId="0">
      <text>
        <r>
          <rPr>
            <b/>
            <sz val="9"/>
            <color indexed="81"/>
            <rFont val="Tahoma"/>
          </rPr>
          <t>Bavis, Christopher:</t>
        </r>
        <r>
          <rPr>
            <sz val="9"/>
            <color indexed="81"/>
            <rFont val="Tahoma"/>
          </rPr>
          <t xml:space="preserve">
This will indicate that you have the attention of the dealer. Set this up in advance prior to having employees in the stakeholders meeting</t>
        </r>
      </text>
    </comment>
    <comment ref="C39" authorId="0">
      <text>
        <r>
          <rPr>
            <b/>
            <sz val="9"/>
            <color indexed="81"/>
            <rFont val="Tahoma"/>
          </rPr>
          <t>Bavis, Christopher:</t>
        </r>
        <r>
          <rPr>
            <sz val="9"/>
            <color indexed="81"/>
            <rFont val="Tahoma"/>
          </rPr>
          <t xml:space="preserve">
Need to be realistic here.</t>
        </r>
      </text>
    </comment>
  </commentList>
</comments>
</file>

<file path=xl/sharedStrings.xml><?xml version="1.0" encoding="utf-8"?>
<sst xmlns="http://schemas.openxmlformats.org/spreadsheetml/2006/main" count="792" uniqueCount="276">
  <si>
    <t>First Time Fill Rate</t>
  </si>
  <si>
    <t>DEALERSHIP NAME</t>
  </si>
  <si>
    <t>First time fill rate</t>
  </si>
  <si>
    <t xml:space="preserve">DATE </t>
  </si>
  <si>
    <t># OF RO'S</t>
  </si>
  <si>
    <t>RO's Filled 1st Time (Right Away)</t>
  </si>
  <si>
    <t>RO's Filled the same day Same Day</t>
  </si>
  <si>
    <t>RO's Not Filled Same Day</t>
  </si>
  <si>
    <t>Actual 1st Time Fill Rate %</t>
  </si>
  <si>
    <t>Part we didn't have</t>
  </si>
  <si>
    <t>Did we track lost sale or emergency purchase the part</t>
  </si>
  <si>
    <t>ClockSpring, Seat Belt, Steering Rack</t>
  </si>
  <si>
    <t>1 EP, 2 LS</t>
  </si>
  <si>
    <t>Brake Adapter, Map Sensor</t>
  </si>
  <si>
    <t>1 EP, 1 LS</t>
  </si>
  <si>
    <t>Strut, Door Handle Cover, Fuel Pump Mod</t>
  </si>
  <si>
    <t>3 LS</t>
  </si>
  <si>
    <t>Pcm Mod, Headliner, Fuel Tank,</t>
  </si>
  <si>
    <t>2 EP, 1 LS</t>
  </si>
  <si>
    <t>Totals</t>
  </si>
  <si>
    <t>12 EP, 15 LS</t>
  </si>
  <si>
    <t>30 points</t>
  </si>
  <si>
    <t>Sales Distribution MTD</t>
  </si>
  <si>
    <t>Gross Profit Contribution MTD</t>
  </si>
  <si>
    <t>Parts Dept. Profit Centering MTD</t>
  </si>
  <si>
    <t xml:space="preserve"> PROFIT CENTERING </t>
  </si>
  <si>
    <t>KIA</t>
  </si>
  <si>
    <t>Lexus</t>
  </si>
  <si>
    <t>Parts Employee Productivity MTD</t>
  </si>
  <si>
    <t>Monthly Cost Of Sales</t>
  </si>
  <si>
    <t>Months' Supply Of Inventory</t>
  </si>
  <si>
    <t>Total Sales Demand</t>
  </si>
  <si>
    <t>Level Of Service</t>
  </si>
  <si>
    <t>Gross Turn</t>
  </si>
  <si>
    <t>True Turn</t>
  </si>
  <si>
    <t>Monthly Reconciliation Of Parts To General Ledger</t>
  </si>
  <si>
    <t>Category</t>
  </si>
  <si>
    <t>Sales</t>
  </si>
  <si>
    <t>% Of Total</t>
  </si>
  <si>
    <t>Gross</t>
  </si>
  <si>
    <t xml:space="preserve">% of Total </t>
  </si>
  <si>
    <t>% of Sales</t>
  </si>
  <si>
    <t>YOUR BOC</t>
  </si>
  <si>
    <t>Profile %</t>
  </si>
  <si>
    <t>Expense Category</t>
  </si>
  <si>
    <t>Dollar Amount</t>
  </si>
  <si>
    <t>% of Gross</t>
  </si>
  <si>
    <t xml:space="preserve">Profile </t>
  </si>
  <si>
    <t>÷</t>
  </si>
  <si>
    <t># Employees</t>
  </si>
  <si>
    <t>=</t>
  </si>
  <si>
    <t>Per Employee</t>
  </si>
  <si>
    <t>Repair Order</t>
  </si>
  <si>
    <t>%</t>
  </si>
  <si>
    <t>Dept. Gross</t>
  </si>
  <si>
    <t>Sales (Total)</t>
  </si>
  <si>
    <t>Year To Date Parts &amp; Accessories Sales</t>
  </si>
  <si>
    <t>FINANCIAL STATEMENT</t>
  </si>
  <si>
    <t>Reflects the dollar value of parts the department would have been able to sell if it had been able to fill all requests.  To arrive at an accurate sales demand figure you need to have an accurate lost sales amount.</t>
  </si>
  <si>
    <t>Level of service is an indication of how well the parts inventory is able to meet the needs of the customers.  Think of it as a batting average.  If 100 customers request a part, how many times are you able to fill the request?  The following calculation gives you that answer.  Current NADA guide is 82% to 92%. The hardest part of this calculation to tabulate is lost sales valuation.</t>
  </si>
  <si>
    <t>Annualized Cost-Of Sales ÷ Inventory</t>
  </si>
  <si>
    <t>Annualized Stock Purchases ÷ Inventory</t>
  </si>
  <si>
    <t>Dollar value of parts on dealership management report</t>
  </si>
  <si>
    <t>Repair Order B.S.</t>
  </si>
  <si>
    <t>25-35</t>
  </si>
  <si>
    <t>Variable Expense</t>
  </si>
  <si>
    <t>Personnel / Selling/ Variable Expense</t>
  </si>
  <si>
    <t>Selling Expense</t>
  </si>
  <si>
    <t>Gross Profit</t>
  </si>
  <si>
    <t>Year To Date Parts &amp; Accessories Gross</t>
  </si>
  <si>
    <t>-</t>
  </si>
  <si>
    <t>Inventory</t>
  </si>
  <si>
    <t>Minus</t>
  </si>
  <si>
    <t>Counter Retail</t>
  </si>
  <si>
    <t>Semi-Fixed Expense</t>
  </si>
  <si>
    <t>Operating Expense</t>
  </si>
  <si>
    <t>Expenses (Total)</t>
  </si>
  <si>
    <t>Subtotal</t>
  </si>
  <si>
    <t>Divided by Average Month Cost-of-Sales</t>
  </si>
  <si>
    <t>+</t>
  </si>
  <si>
    <t>Dollar value of packing lists for parts received, but not invoiced</t>
  </si>
  <si>
    <t>Warranty</t>
  </si>
  <si>
    <t>28-40</t>
  </si>
  <si>
    <t>Personnel Expense</t>
  </si>
  <si>
    <t>Fixed Expense</t>
  </si>
  <si>
    <t>Overhead Expense</t>
  </si>
  <si>
    <t>Department Net Profit</t>
  </si>
  <si>
    <t>Equals Months' Supply</t>
  </si>
  <si>
    <t>Cost of Parts Sold (Sales - Gross)</t>
  </si>
  <si>
    <t>Cost of Lost Sales</t>
  </si>
  <si>
    <t xml:space="preserve">Total Demand </t>
  </si>
  <si>
    <t>YTD Sales</t>
  </si>
  <si>
    <t>YTD Gross</t>
  </si>
  <si>
    <t>YTD COS</t>
  </si>
  <si>
    <t>YTD Stock Purchases</t>
  </si>
  <si>
    <t># of Months</t>
  </si>
  <si>
    <t>Average Month Stock Purchases</t>
  </si>
  <si>
    <t>Dollar Value of bulk oil, gear lube, trans fluid in stock</t>
  </si>
  <si>
    <t>Internal</t>
  </si>
  <si>
    <t>Total Expenses</t>
  </si>
  <si>
    <t>Number of Months in Year</t>
  </si>
  <si>
    <t>Emergency Purchases</t>
  </si>
  <si>
    <t>Plus</t>
  </si>
  <si>
    <t>Wholesale</t>
  </si>
  <si>
    <t>20+</t>
  </si>
  <si>
    <t>Net Profit</t>
  </si>
  <si>
    <t>Parts Employee Productivity YTD</t>
  </si>
  <si>
    <t>Average Month Cost Of Sales</t>
  </si>
  <si>
    <t>Lost Sales</t>
  </si>
  <si>
    <t>Credits due for parts returned</t>
  </si>
  <si>
    <t xml:space="preserve">Accessories       </t>
  </si>
  <si>
    <t>Unallocated Expense</t>
  </si>
  <si>
    <t>MANAGEMENT REPORT</t>
  </si>
  <si>
    <t>Subtotal =</t>
  </si>
  <si>
    <t>Average Month Cost-Of-Sales</t>
  </si>
  <si>
    <t>Annualized Stock Purchases</t>
  </si>
  <si>
    <t>Parts Inventory (W/O LIFO adj.)</t>
  </si>
  <si>
    <t>True Turns</t>
  </si>
  <si>
    <t>Inventory Core Value - clean</t>
  </si>
  <si>
    <t xml:space="preserve">Quick Service       </t>
  </si>
  <si>
    <t>Dealer Salary</t>
  </si>
  <si>
    <t>Cores to be returned for credit - dirty</t>
  </si>
  <si>
    <t>Total Department (MTD)</t>
  </si>
  <si>
    <t>Click here for next exercise</t>
  </si>
  <si>
    <t>Divided by Average MonthCost-Of Sales</t>
  </si>
  <si>
    <t xml:space="preserve">Level of Service = </t>
  </si>
  <si>
    <t>Work in Process - Repair Orders &amp; Invoices</t>
  </si>
  <si>
    <t>Annualized Cost-Of-Sales</t>
  </si>
  <si>
    <t>Gross Turns</t>
  </si>
  <si>
    <t>If the true turn number is more than the gross number than the "Stock Order"number is incorrect</t>
  </si>
  <si>
    <t>Dollar Value of NPN parts</t>
  </si>
  <si>
    <t>Sales Distribution YTD</t>
  </si>
  <si>
    <t>Gross Profit Contribution YTD</t>
  </si>
  <si>
    <t>Dollar value of parts with no cost record</t>
  </si>
  <si>
    <t>Parts Dept. Profit Centering YTD</t>
  </si>
  <si>
    <t>Plus / Minus</t>
  </si>
  <si>
    <t>Other Adjustments (shortage claims, damage, etc.)</t>
  </si>
  <si>
    <t>Total Inventory</t>
  </si>
  <si>
    <t xml:space="preserve">         </t>
  </si>
  <si>
    <t>Inventory Per Financial Statement</t>
  </si>
  <si>
    <t>Difference</t>
  </si>
  <si>
    <t>Lost Sale Calculator 2017</t>
  </si>
  <si>
    <t>inv.# from below</t>
  </si>
  <si>
    <t># of people</t>
  </si>
  <si>
    <t># of days</t>
  </si>
  <si>
    <t>avg. part $</t>
  </si>
  <si>
    <t>possible lost sales</t>
  </si>
  <si>
    <t>Inventory Divider - see below</t>
  </si>
  <si>
    <t>VS.Actual Lost Sales $ on Mgt. Rpt.</t>
  </si>
  <si>
    <t>Inventory  minus OBSO</t>
  </si>
  <si>
    <t>Inventory $ from Mgt Report</t>
  </si>
  <si>
    <t>*0-250k</t>
  </si>
  <si>
    <t>*251-500k</t>
  </si>
  <si>
    <t>*501-750k</t>
  </si>
  <si>
    <t>Obsolescence in $ over 12 months</t>
  </si>
  <si>
    <t>*751-1 mil</t>
  </si>
  <si>
    <t>REYNOLDS 2213</t>
  </si>
  <si>
    <t>GOOD</t>
  </si>
  <si>
    <t>Stocking Status</t>
  </si>
  <si>
    <t>% of Inventory</t>
  </si>
  <si>
    <t>Guide</t>
  </si>
  <si>
    <t>WARNING</t>
  </si>
  <si>
    <t>INVESTMENT</t>
  </si>
  <si>
    <t>Value</t>
  </si>
  <si>
    <t>DANGER</t>
  </si>
  <si>
    <t>Normal or Active Stock</t>
  </si>
  <si>
    <t>over 70%</t>
  </si>
  <si>
    <t>GREAT</t>
  </si>
  <si>
    <t>Automatic Phase Out</t>
  </si>
  <si>
    <t>Less than 30%</t>
  </si>
  <si>
    <t>Seldom used</t>
  </si>
  <si>
    <t>Dealer Phase Out</t>
  </si>
  <si>
    <t>Less than 1%</t>
  </si>
  <si>
    <t>OK….BUT..</t>
  </si>
  <si>
    <t>Manual Order</t>
  </si>
  <si>
    <t>Less than 3%</t>
  </si>
  <si>
    <t>OUCH !!!!!!!!!!</t>
  </si>
  <si>
    <t>Non Stock Part $'s</t>
  </si>
  <si>
    <t>Less than 5%</t>
  </si>
  <si>
    <t>YIKES</t>
  </si>
  <si>
    <t>Non Stock Part #'s*</t>
  </si>
  <si>
    <t>Greater than 70% of PN's</t>
  </si>
  <si>
    <t>Core Clean</t>
  </si>
  <si>
    <t xml:space="preserve"> pn</t>
  </si>
  <si>
    <t>pieces</t>
  </si>
  <si>
    <t>Core Dirty</t>
  </si>
  <si>
    <t xml:space="preserve"> pieces</t>
  </si>
  <si>
    <t>Replace by hold</t>
  </si>
  <si>
    <t>RBH</t>
  </si>
  <si>
    <t>NA</t>
  </si>
  <si>
    <t>REYNOLDS</t>
  </si>
  <si>
    <t>NADA</t>
  </si>
  <si>
    <t>Activity</t>
  </si>
  <si>
    <t>% of inventory</t>
  </si>
  <si>
    <t>Notes</t>
  </si>
  <si>
    <t>Current</t>
  </si>
  <si>
    <t>this is your current and active</t>
  </si>
  <si>
    <t>1-3 Months</t>
  </si>
  <si>
    <t>included</t>
  </si>
  <si>
    <t>healthy parts inventory</t>
  </si>
  <si>
    <t>4-6 Months</t>
  </si>
  <si>
    <t>OBSO POSITION MATH DONE BELOW</t>
  </si>
  <si>
    <t>7-9 Months</t>
  </si>
  <si>
    <t>65% Will likely become obso</t>
  </si>
  <si>
    <t>.65 TIMES THE 7-9 MONTH VALUE</t>
  </si>
  <si>
    <t>10-12 Months</t>
  </si>
  <si>
    <t>85% Will likely become obso</t>
  </si>
  <si>
    <t>.85 TIMES THE 10-12 MONTH VALUE</t>
  </si>
  <si>
    <t>13-24 Months</t>
  </si>
  <si>
    <t>Technically Obsolete</t>
  </si>
  <si>
    <t>PLUS THE 13-24 MONTH VALUE</t>
  </si>
  <si>
    <t>25+ months</t>
  </si>
  <si>
    <t>PLUS THE 25+ VALUE</t>
  </si>
  <si>
    <t>EQUALS</t>
  </si>
  <si>
    <t>TOTAL</t>
  </si>
  <si>
    <t>OBSO AS A % OF TOTAL</t>
  </si>
  <si>
    <t xml:space="preserve">CRITICAL OBSERVATIONS:(How do you feel about these observations?) Color Coat </t>
  </si>
  <si>
    <t>PASS/ FAIL</t>
  </si>
  <si>
    <t xml:space="preserve">OBSO POSITION (LINES 23-26 FROM ABOVE) </t>
  </si>
  <si>
    <t xml:space="preserve">NEG-ON-HAND (MINUS-ON-HAND)    </t>
  </si>
  <si>
    <t>CLEAN CORE</t>
  </si>
  <si>
    <t>ditto</t>
  </si>
  <si>
    <t>DIRTY CORE</t>
  </si>
  <si>
    <t>LOST SALES CALCULATOR VS. ACTUAL</t>
  </si>
  <si>
    <t>AVERAGE STOCK ORDER (NEEDED FOR FS TEMPLATE TRUE TURN CALCULATION)</t>
  </si>
  <si>
    <t>MONTHS SUPPLY (FS TEMPLATE)</t>
  </si>
  <si>
    <t>GROSS (TOTAL) TURNS (from your FSTemplate)</t>
  </si>
  <si>
    <t>TRUE (STOCK) TURNS (from your  FS Template)</t>
  </si>
  <si>
    <t>FTFR (FIRST TIME FILL RATE) (from your parts class homework assignment)</t>
  </si>
  <si>
    <t>Additional Gross Profit</t>
  </si>
  <si>
    <t>OLD YTD Sales</t>
  </si>
  <si>
    <t>NEW YTD Sales</t>
  </si>
  <si>
    <t>Desired Gross %</t>
  </si>
  <si>
    <t>NEW Mark-Up Factor</t>
  </si>
  <si>
    <t>YTD Cost of Sales</t>
  </si>
  <si>
    <t>YTD Gross Profit</t>
  </si>
  <si>
    <t>Internal (new/used)</t>
  </si>
  <si>
    <r>
      <t>Counter Retai</t>
    </r>
    <r>
      <rPr>
        <sz val="10"/>
        <rFont val="Arial"/>
      </rPr>
      <t>l</t>
    </r>
  </si>
  <si>
    <t>Tires</t>
  </si>
  <si>
    <t>Repair Order Mechanical</t>
  </si>
  <si>
    <t>PARTS DEPARTMENT - PERFORMA CALCULATION</t>
  </si>
  <si>
    <t>Departmental Action Plan</t>
  </si>
  <si>
    <t>PLEASE BE ADVISED THIS ASSIGNMENT BY IT'S SELF IS WORTH 100 POINTS.TAKE YOUR TIME AND GET IT CORRECT</t>
  </si>
  <si>
    <t>Dealership</t>
  </si>
  <si>
    <t>Student Name</t>
  </si>
  <si>
    <t>Academy Week</t>
  </si>
  <si>
    <t xml:space="preserve">         Class &amp; Student Number</t>
  </si>
  <si>
    <t>Current Situation</t>
  </si>
  <si>
    <t>Overall Objective:</t>
  </si>
  <si>
    <t>Proposed Timeline</t>
  </si>
  <si>
    <t>Action Plan</t>
  </si>
  <si>
    <t>Requirements</t>
  </si>
  <si>
    <t>1.</t>
  </si>
  <si>
    <t>2.</t>
  </si>
  <si>
    <t>3.</t>
  </si>
  <si>
    <t>4.</t>
  </si>
  <si>
    <t>5.</t>
  </si>
  <si>
    <t>Projected Date of Completion:</t>
  </si>
  <si>
    <t xml:space="preserve">Sponsor Signature: </t>
  </si>
  <si>
    <t xml:space="preserve">Evaluation of Results:  Include measured results.  </t>
  </si>
  <si>
    <t>(± Metrics)</t>
  </si>
  <si>
    <t xml:space="preserve">Impact Areas:
Sales    /    Gross    /    Expenses    /    Net Profit    /    CSI    /   </t>
  </si>
  <si>
    <t>Ryan Chevrolet</t>
  </si>
  <si>
    <t>Shane C Prough</t>
  </si>
  <si>
    <t>N32635</t>
  </si>
  <si>
    <t>Meeting with Dealer:  9/12/17
Action Proposed: 9/01/17</t>
  </si>
  <si>
    <t>March 31, 2018</t>
  </si>
  <si>
    <t>July 24-28, 2017</t>
  </si>
  <si>
    <t>Beginning 10/01/17 through 3/31/2018</t>
  </si>
  <si>
    <t>Not Tracking Lost Sales, Antiquated Pay Plans, SPORD BIN Overflow, Technician/Advisor Parts Hold</t>
  </si>
  <si>
    <t>There is no cost to implement. It will require training and accountability. The best part will be having a solid process to achieve even better results. We already have a solid parts department that produces great numbers on the Dealer's 20 Group Composite report.</t>
  </si>
  <si>
    <t>Accountability: Monitoring progress:
Who: Dealers, General Manager, and myself
What: Discussion of Overall Objective
By When: March 31, 2018
How: By reviewing results and communicating results through the use of daily reports from Dealertrack, GM Global Connect, and GM RIM with Parts Managers.</t>
  </si>
  <si>
    <t>Describe checkpoints that have been established to measure progress:
Daily: WIP Process Reports, EP Invoices, SPORD Arrival Reports, Daily Doc Review Weekly: Four Moments in Time Audit Bi-weekly: Scheduled review with Dealers and General Manager Monthly: Scheduled Review with Dealers and General Manager                                                                                                                                                                          Date(s) for review: 11/01/2017, 12/01/2017, 01/01/2018, 02/01/2018</t>
  </si>
  <si>
    <t>Generate Proper Parts Mix, Reducing 98% RIM Fill Rate to 87-90% Compliance, Reducing Idle Parts from 11% to 8%, Creating Competitive Pay Plan for Parts man and Parts Manager that Links Pay to Service Department</t>
  </si>
  <si>
    <t xml:space="preserve">I will meet with Jim Vetter work on objectives on a daily basis. Jim Vetter will coach and train his employees on tracking lost sales, SPORD accountability, and solidifying BDC/Parts Department relationship. Store Disciplinary policy will remain in affect throughout duration of project. I will meet with the Dealer and General Manager bi-weekly to discuss progress beginning the week of 10/18/17.
</t>
  </si>
  <si>
    <t>Implementing 4 Moments in Time once per week, Grading Wholesale Customers, Attend Daily Parts Sales Meetings, Running Parts Price Override Reports, Review Emergency Purchase Invoices Daily, Review Daily Doc, Proper Parts Accounting on EP parts, Daily WIP Review, Recording OEM Part Number on EP Invoices, Create SPORD Accountability: Front Counter Pre-Purchase and Service Advisor Customer Pre-Purchase, Daily review of Parts Hold to minimize suggested RIM Order, BDC to make daily SPORD Arrival phone calls, 30 Day Time Frame for SPORD BIN to parts BIN, Perform monthly reconciliation from FS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</si>
</sst>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0.00_);[Red]\(0.00\)"/>
    <numFmt numFmtId="165" formatCode="0.00_);\(0.00\)"/>
    <numFmt numFmtId="166" formatCode="0_);\(0\)"/>
    <numFmt numFmtId="167" formatCode="0.0_);\(0.0\)"/>
    <numFmt numFmtId="168" formatCode="&quot;$&quot;#,##0.00"/>
  </numFmts>
  <fonts count="37">
    <font>
      <sz val="10"/>
      <name val="Arial"/>
    </font>
    <font>
      <b/>
      <sz val="11"/>
      <color rgb="FF3F3F3F"/>
      <name val="Calibri"/>
      <family val="2"/>
      <scheme val="minor"/>
    </font>
    <font>
      <b/>
      <sz val="18"/>
      <color indexed="56"/>
      <name val="Calibri Light"/>
      <family val="2"/>
      <scheme val="major"/>
    </font>
    <font>
      <b/>
      <sz val="18"/>
      <color indexed="56"/>
      <name val="Cambria"/>
      <family val="2"/>
    </font>
    <font>
      <sz val="10"/>
      <name val="Arial"/>
    </font>
    <font>
      <sz val="10"/>
      <name val="Arial"/>
      <family val="2"/>
    </font>
    <font>
      <b/>
      <sz val="10"/>
      <color indexed="12"/>
      <name val="Arial"/>
      <family val="2"/>
    </font>
    <font>
      <b/>
      <sz val="10"/>
      <name val="Arial"/>
      <family val="2"/>
    </font>
    <font>
      <u/>
      <sz val="10"/>
      <color indexed="12"/>
      <name val="Arial"/>
      <family val="2"/>
    </font>
    <font>
      <sz val="10"/>
      <color indexed="9"/>
      <name val="Arial"/>
      <family val="2"/>
    </font>
    <font>
      <b/>
      <sz val="10"/>
      <color indexed="10"/>
      <name val="Arial"/>
      <family val="2"/>
    </font>
    <font>
      <sz val="8"/>
      <name val="Arial"/>
      <family val="2"/>
    </font>
    <font>
      <sz val="10"/>
      <color indexed="8"/>
      <name val="Arial"/>
      <family val="2"/>
    </font>
    <font>
      <sz val="11"/>
      <color indexed="8"/>
      <name val="Calibri"/>
      <family val="2"/>
    </font>
    <font>
      <b/>
      <sz val="9"/>
      <color indexed="81"/>
      <name val="Tahoma"/>
      <charset val="1"/>
    </font>
    <font>
      <sz val="9"/>
      <color indexed="81"/>
      <name val="Tahoma"/>
      <charset val="1"/>
    </font>
    <font>
      <b/>
      <sz val="9"/>
      <color indexed="81"/>
      <name val="Tahoma"/>
      <family val="2"/>
    </font>
    <font>
      <sz val="9"/>
      <color indexed="81"/>
      <name val="Tahoma"/>
      <family val="2"/>
    </font>
    <font>
      <sz val="10"/>
      <name val="Verdana"/>
    </font>
    <font>
      <sz val="16"/>
      <name val="Verdana"/>
      <family val="2"/>
    </font>
    <font>
      <sz val="10"/>
      <name val="Verdana"/>
      <family val="2"/>
    </font>
    <font>
      <b/>
      <sz val="10"/>
      <color indexed="9"/>
      <name val="Arial"/>
      <family val="2"/>
    </font>
    <font>
      <sz val="10"/>
      <color theme="0"/>
      <name val="Arial"/>
      <family val="2"/>
    </font>
    <font>
      <b/>
      <sz val="8"/>
      <name val="Arial"/>
      <family val="2"/>
    </font>
    <font>
      <b/>
      <sz val="9"/>
      <name val="Arial"/>
      <family val="2"/>
    </font>
    <font>
      <sz val="9"/>
      <name val="Arial"/>
      <family val="2"/>
    </font>
    <font>
      <b/>
      <sz val="10"/>
      <color theme="1"/>
      <name val="Arial"/>
      <family val="2"/>
    </font>
    <font>
      <b/>
      <sz val="8"/>
      <color indexed="81"/>
      <name val="Tahoma"/>
      <family val="2"/>
    </font>
    <font>
      <sz val="8"/>
      <color indexed="81"/>
      <name val="Tahoma"/>
      <family val="2"/>
    </font>
    <font>
      <sz val="14"/>
      <name val="Arial"/>
      <family val="2"/>
    </font>
    <font>
      <b/>
      <sz val="11"/>
      <color indexed="8"/>
      <name val="Arial"/>
      <family val="2"/>
    </font>
    <font>
      <b/>
      <sz val="9"/>
      <color indexed="8"/>
      <name val="Arial"/>
      <family val="2"/>
    </font>
    <font>
      <b/>
      <sz val="10"/>
      <color indexed="8"/>
      <name val="Arial"/>
      <family val="2"/>
    </font>
    <font>
      <b/>
      <sz val="12"/>
      <name val="Arial"/>
      <family val="2"/>
    </font>
    <font>
      <b/>
      <sz val="10"/>
      <name val="SWISS"/>
    </font>
    <font>
      <b/>
      <sz val="9"/>
      <color indexed="81"/>
      <name val="Tahoma"/>
    </font>
    <font>
      <sz val="9"/>
      <color indexed="81"/>
      <name val="Tahoma"/>
    </font>
  </fonts>
  <fills count="28">
    <fill>
      <patternFill patternType="none"/>
    </fill>
    <fill>
      <patternFill patternType="gray125"/>
    </fill>
    <fill>
      <patternFill patternType="solid">
        <fgColor indexed="23"/>
        <bgColor indexed="64"/>
      </patternFill>
    </fill>
    <fill>
      <patternFill patternType="solid">
        <fgColor indexed="22"/>
      </patternFill>
    </fill>
    <fill>
      <patternFill patternType="solid">
        <fgColor indexed="31"/>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lightUp"/>
    </fill>
    <fill>
      <patternFill patternType="solid">
        <fgColor indexed="65"/>
        <bgColor indexed="64"/>
      </patternFill>
    </fill>
    <fill>
      <patternFill patternType="solid">
        <fgColor indexed="55"/>
        <bgColor indexed="64"/>
      </patternFill>
    </fill>
    <fill>
      <patternFill patternType="solid">
        <fgColor theme="6" tint="0.59996337778862885"/>
        <bgColor indexed="64"/>
      </patternFill>
    </fill>
    <fill>
      <patternFill patternType="solid">
        <fgColor indexed="43"/>
        <bgColor indexed="64"/>
      </patternFill>
    </fill>
    <fill>
      <patternFill patternType="solid">
        <fgColor rgb="FF92D050"/>
        <bgColor indexed="64"/>
      </patternFill>
    </fill>
    <fill>
      <patternFill patternType="solid">
        <fgColor indexed="8"/>
        <bgColor indexed="64"/>
      </patternFill>
    </fill>
    <fill>
      <patternFill patternType="solid">
        <fgColor indexed="11"/>
        <bgColor indexed="64"/>
      </patternFill>
    </fill>
    <fill>
      <patternFill patternType="solid">
        <fgColor indexed="10"/>
        <bgColor indexed="64"/>
      </patternFill>
    </fill>
    <fill>
      <patternFill patternType="solid">
        <fgColor indexed="42"/>
        <bgColor indexed="64"/>
      </patternFill>
    </fill>
    <fill>
      <patternFill patternType="solid">
        <fgColor indexed="15"/>
        <bgColor indexed="64"/>
      </patternFill>
    </fill>
    <fill>
      <patternFill patternType="solid">
        <fgColor indexed="14"/>
        <bgColor indexed="64"/>
      </patternFill>
    </fill>
    <fill>
      <patternFill patternType="solid">
        <fgColor indexed="53"/>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
      <patternFill patternType="solid">
        <fgColor theme="6" tint="0.59999389629810485"/>
        <bgColor indexed="64"/>
      </patternFill>
    </fill>
    <fill>
      <patternFill patternType="solid">
        <fgColor indexed="47"/>
        <bgColor indexed="64"/>
      </patternFill>
    </fill>
    <fill>
      <patternFill patternType="solid">
        <fgColor indexed="51"/>
        <bgColor indexed="64"/>
      </patternFill>
    </fill>
  </fills>
  <borders count="108">
    <border>
      <left/>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dashed">
        <color indexed="64"/>
      </top>
      <bottom style="hair">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ashDot">
        <color indexed="64"/>
      </bottom>
      <diagonal/>
    </border>
    <border>
      <left/>
      <right/>
      <top/>
      <bottom style="thin">
        <color indexed="64"/>
      </bottom>
      <diagonal/>
    </border>
    <border>
      <left/>
      <right/>
      <top/>
      <bottom style="dotted">
        <color indexed="64"/>
      </bottom>
      <diagonal/>
    </border>
    <border>
      <left/>
      <right style="medium">
        <color indexed="64"/>
      </right>
      <top/>
      <bottom style="thin">
        <color indexed="64"/>
      </bottom>
      <diagonal/>
    </border>
    <border>
      <left/>
      <right/>
      <top style="dotted">
        <color indexed="64"/>
      </top>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right style="medium">
        <color indexed="8"/>
      </right>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style="medium">
        <color indexed="8"/>
      </right>
      <top/>
      <bottom style="medium">
        <color indexed="64"/>
      </bottom>
      <diagonal/>
    </border>
    <border>
      <left style="thin">
        <color indexed="64"/>
      </left>
      <right style="medium">
        <color indexed="8"/>
      </right>
      <top style="medium">
        <color indexed="64"/>
      </top>
      <bottom style="medium">
        <color indexed="64"/>
      </bottom>
      <diagonal/>
    </border>
    <border>
      <left style="thin">
        <color indexed="64"/>
      </left>
      <right style="medium">
        <color indexed="8"/>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8"/>
      </top>
      <bottom/>
      <diagonal/>
    </border>
    <border>
      <left style="medium">
        <color indexed="64"/>
      </left>
      <right/>
      <top/>
      <bottom style="double">
        <color indexed="8"/>
      </bottom>
      <diagonal/>
    </border>
    <border>
      <left/>
      <right/>
      <top/>
      <bottom style="double">
        <color indexed="8"/>
      </bottom>
      <diagonal/>
    </border>
    <border>
      <left/>
      <right style="medium">
        <color indexed="64"/>
      </right>
      <top/>
      <bottom style="double">
        <color indexed="64"/>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s>
  <cellStyleXfs count="12">
    <xf numFmtId="0" fontId="0" fillId="0" borderId="0"/>
    <xf numFmtId="0" fontId="2" fillId="0" borderId="0" applyNumberFormat="0" applyFill="0" applyBorder="0" applyAlignment="0" applyProtection="0"/>
    <xf numFmtId="0" fontId="1" fillId="3" borderId="1" applyNumberFormat="0" applyAlignment="0" applyProtection="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2" fillId="0" borderId="0"/>
    <xf numFmtId="0" fontId="18" fillId="0" borderId="0"/>
    <xf numFmtId="0" fontId="5" fillId="0" borderId="0"/>
    <xf numFmtId="9" fontId="5" fillId="0" borderId="0" applyFont="0" applyFill="0" applyBorder="0" applyAlignment="0" applyProtection="0"/>
    <xf numFmtId="44" fontId="5" fillId="0" borderId="0" applyFont="0" applyFill="0" applyBorder="0" applyAlignment="0" applyProtection="0"/>
    <xf numFmtId="0" fontId="5" fillId="0" borderId="0"/>
    <xf numFmtId="9" fontId="4" fillId="0" borderId="0" applyFont="0" applyFill="0" applyBorder="0" applyAlignment="0" applyProtection="0"/>
  </cellStyleXfs>
  <cellXfs count="552">
    <xf numFmtId="0" fontId="0" fillId="0" borderId="0" xfId="0"/>
    <xf numFmtId="0" fontId="0" fillId="2" borderId="0" xfId="0" applyFill="1"/>
    <xf numFmtId="0" fontId="3" fillId="0" borderId="0" xfId="1" applyFont="1"/>
    <xf numFmtId="0" fontId="1" fillId="4" borderId="1" xfId="2" applyFill="1"/>
    <xf numFmtId="0" fontId="1" fillId="4" borderId="1" xfId="2" applyFill="1" applyAlignment="1">
      <alignment horizontal="center"/>
    </xf>
    <xf numFmtId="0" fontId="1" fillId="4" borderId="1" xfId="2" applyFill="1" applyAlignment="1">
      <alignment horizontal="center" wrapText="1"/>
    </xf>
    <xf numFmtId="14" fontId="1" fillId="0" borderId="1" xfId="2" applyNumberFormat="1" applyFill="1" applyAlignment="1">
      <alignment horizontal="center" wrapText="1"/>
    </xf>
    <xf numFmtId="0" fontId="1" fillId="0" borderId="1" xfId="2" applyFill="1" applyAlignment="1">
      <alignment horizontal="center" wrapText="1"/>
    </xf>
    <xf numFmtId="10" fontId="1" fillId="5" borderId="1" xfId="2" applyNumberFormat="1" applyFill="1" applyAlignment="1">
      <alignment horizontal="center" wrapText="1"/>
    </xf>
    <xf numFmtId="0" fontId="1" fillId="5" borderId="1" xfId="2" applyFill="1" applyAlignment="1">
      <alignment horizontal="center" wrapText="1"/>
    </xf>
    <xf numFmtId="0" fontId="1" fillId="5" borderId="1" xfId="2" applyFill="1" applyAlignment="1">
      <alignment horizontal="center" vertical="top" wrapText="1"/>
    </xf>
    <xf numFmtId="14" fontId="1" fillId="6" borderId="1" xfId="2" applyNumberFormat="1" applyFill="1" applyAlignment="1">
      <alignment horizontal="center"/>
    </xf>
    <xf numFmtId="0" fontId="1" fillId="6" borderId="1" xfId="2" applyFill="1" applyAlignment="1">
      <alignment horizontal="center"/>
    </xf>
    <xf numFmtId="10" fontId="1" fillId="7" borderId="1" xfId="2" applyNumberFormat="1" applyFill="1" applyAlignment="1">
      <alignment horizontal="center"/>
    </xf>
    <xf numFmtId="9" fontId="1" fillId="7" borderId="1" xfId="2" applyNumberFormat="1" applyFill="1" applyAlignment="1">
      <alignment horizontal="center"/>
    </xf>
    <xf numFmtId="0" fontId="0" fillId="0" borderId="0" xfId="0" applyFill="1"/>
    <xf numFmtId="0" fontId="5" fillId="0" borderId="0" xfId="0" applyFont="1"/>
    <xf numFmtId="0" fontId="6" fillId="0" borderId="0" xfId="0" applyFont="1" applyBorder="1" applyAlignment="1">
      <alignment horizontal="center"/>
    </xf>
    <xf numFmtId="0" fontId="6" fillId="8" borderId="5" xfId="0" applyFont="1" applyFill="1" applyBorder="1" applyAlignment="1">
      <alignment horizontal="center"/>
    </xf>
    <xf numFmtId="0" fontId="6" fillId="0" borderId="0" xfId="0" applyFont="1" applyFill="1" applyBorder="1" applyAlignment="1">
      <alignment horizontal="center"/>
    </xf>
    <xf numFmtId="0" fontId="6" fillId="6" borderId="0" xfId="0" applyFont="1" applyFill="1" applyBorder="1" applyAlignment="1">
      <alignment horizontal="center"/>
    </xf>
    <xf numFmtId="0" fontId="0" fillId="0" borderId="2" xfId="0" applyBorder="1"/>
    <xf numFmtId="0" fontId="0" fillId="0" borderId="4" xfId="0" applyBorder="1" applyAlignment="1"/>
    <xf numFmtId="0" fontId="0" fillId="0" borderId="0" xfId="0" applyAlignment="1"/>
    <xf numFmtId="0" fontId="0" fillId="0" borderId="4" xfId="0" applyBorder="1"/>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0" xfId="0" applyFont="1" applyBorder="1" applyAlignment="1">
      <alignment horizontal="center"/>
    </xf>
    <xf numFmtId="0" fontId="0" fillId="8" borderId="12" xfId="0" applyFill="1" applyBorder="1" applyAlignment="1">
      <alignment horizontal="center"/>
    </xf>
    <xf numFmtId="0" fontId="0" fillId="0" borderId="6" xfId="0" applyBorder="1"/>
    <xf numFmtId="0" fontId="0" fillId="0" borderId="6" xfId="0" applyBorder="1" applyAlignment="1">
      <alignment horizontal="center"/>
    </xf>
    <xf numFmtId="0" fontId="0" fillId="0" borderId="0" xfId="0" applyFill="1" applyBorder="1"/>
    <xf numFmtId="0" fontId="0" fillId="9" borderId="8" xfId="0" applyFill="1" applyBorder="1"/>
    <xf numFmtId="0" fontId="0" fillId="9" borderId="0" xfId="0" applyFill="1" applyBorder="1"/>
    <xf numFmtId="0" fontId="0" fillId="9" borderId="9" xfId="0" applyFill="1" applyBorder="1"/>
    <xf numFmtId="0" fontId="0" fillId="9" borderId="2" xfId="0" applyFill="1" applyBorder="1"/>
    <xf numFmtId="0" fontId="0" fillId="9" borderId="3" xfId="0" applyFill="1" applyBorder="1"/>
    <xf numFmtId="0" fontId="0" fillId="9" borderId="4" xfId="0" applyFill="1" applyBorder="1"/>
    <xf numFmtId="0" fontId="0" fillId="10" borderId="0" xfId="0" applyFill="1" applyBorder="1"/>
    <xf numFmtId="0" fontId="0" fillId="0" borderId="8" xfId="0" applyBorder="1"/>
    <xf numFmtId="0" fontId="0" fillId="0" borderId="0" xfId="0" applyBorder="1"/>
    <xf numFmtId="0" fontId="0" fillId="0" borderId="9" xfId="0" applyBorder="1"/>
    <xf numFmtId="0" fontId="0" fillId="0" borderId="10" xfId="0" applyBorder="1"/>
    <xf numFmtId="0" fontId="0" fillId="0" borderId="13" xfId="0" applyBorder="1"/>
    <xf numFmtId="0" fontId="0" fillId="0" borderId="11" xfId="0" applyBorder="1"/>
    <xf numFmtId="0" fontId="0" fillId="0" borderId="14" xfId="0" applyBorder="1"/>
    <xf numFmtId="42" fontId="0" fillId="0" borderId="14" xfId="0" applyNumberFormat="1" applyBorder="1" applyProtection="1">
      <protection locked="0"/>
    </xf>
    <xf numFmtId="10" fontId="0" fillId="7" borderId="14" xfId="0" applyNumberFormat="1" applyFill="1" applyBorder="1" applyAlignment="1">
      <alignment horizontal="right"/>
    </xf>
    <xf numFmtId="10" fontId="0" fillId="0" borderId="14" xfId="0" applyNumberFormat="1" applyFill="1" applyBorder="1" applyAlignment="1">
      <alignment horizontal="right"/>
    </xf>
    <xf numFmtId="164" fontId="0" fillId="0" borderId="15" xfId="0" applyNumberFormat="1" applyBorder="1" applyAlignment="1" applyProtection="1">
      <alignment horizontal="right"/>
      <protection locked="0"/>
    </xf>
    <xf numFmtId="0" fontId="7" fillId="0" borderId="16" xfId="0" applyFont="1" applyFill="1" applyBorder="1" applyAlignment="1">
      <alignment horizontal="center"/>
    </xf>
    <xf numFmtId="0" fontId="7" fillId="7" borderId="14" xfId="0" applyFont="1" applyFill="1" applyBorder="1" applyAlignment="1">
      <alignment horizontal="left"/>
    </xf>
    <xf numFmtId="42" fontId="0" fillId="7" borderId="14" xfId="0" applyNumberFormat="1" applyFill="1" applyBorder="1"/>
    <xf numFmtId="0" fontId="0" fillId="11" borderId="15" xfId="0" applyFill="1" applyBorder="1"/>
    <xf numFmtId="0" fontId="0" fillId="11" borderId="17" xfId="0" applyFill="1" applyBorder="1"/>
    <xf numFmtId="0" fontId="7" fillId="11" borderId="16" xfId="0" applyFont="1" applyFill="1" applyBorder="1"/>
    <xf numFmtId="0" fontId="7" fillId="0" borderId="0" xfId="0" applyFont="1" applyFill="1" applyBorder="1"/>
    <xf numFmtId="0" fontId="8" fillId="8" borderId="18" xfId="4" applyFill="1" applyBorder="1" applyAlignment="1" applyProtection="1"/>
    <xf numFmtId="0" fontId="7" fillId="6" borderId="14" xfId="0" applyFont="1" applyFill="1" applyBorder="1" applyAlignment="1">
      <alignment horizontal="left"/>
    </xf>
    <xf numFmtId="42" fontId="0" fillId="6" borderId="14" xfId="0" applyNumberFormat="1" applyFill="1" applyBorder="1" applyProtection="1">
      <protection locked="0"/>
    </xf>
    <xf numFmtId="0" fontId="0" fillId="11" borderId="19" xfId="0" applyFill="1" applyBorder="1"/>
    <xf numFmtId="0" fontId="7" fillId="0" borderId="14" xfId="0" applyFont="1" applyFill="1" applyBorder="1" applyAlignment="1">
      <alignment horizontal="left"/>
    </xf>
    <xf numFmtId="42" fontId="0" fillId="0" borderId="14" xfId="0" applyNumberFormat="1" applyFill="1" applyBorder="1" applyProtection="1">
      <protection locked="0"/>
    </xf>
    <xf numFmtId="42" fontId="0" fillId="0" borderId="14" xfId="0" applyNumberFormat="1" applyBorder="1" applyAlignment="1" applyProtection="1">
      <alignment horizontal="right"/>
      <protection locked="0"/>
    </xf>
    <xf numFmtId="0" fontId="0" fillId="0" borderId="14" xfId="0" applyBorder="1" applyAlignment="1">
      <alignment horizontal="center"/>
    </xf>
    <xf numFmtId="165" fontId="0" fillId="0" borderId="14" xfId="0" applyNumberFormat="1" applyBorder="1" applyAlignment="1" applyProtection="1">
      <alignment horizontal="right"/>
      <protection locked="0"/>
    </xf>
    <xf numFmtId="0" fontId="0" fillId="0" borderId="7" xfId="0" applyBorder="1" applyAlignment="1">
      <alignment horizontal="center"/>
    </xf>
    <xf numFmtId="42" fontId="0" fillId="7" borderId="14" xfId="0" applyNumberFormat="1" applyFill="1" applyBorder="1" applyAlignment="1">
      <alignment horizontal="right"/>
    </xf>
    <xf numFmtId="42" fontId="0" fillId="0" borderId="0" xfId="0" applyNumberFormat="1" applyFill="1" applyBorder="1" applyAlignment="1">
      <alignment horizontal="right"/>
    </xf>
    <xf numFmtId="0" fontId="0" fillId="0" borderId="22" xfId="0" applyBorder="1"/>
    <xf numFmtId="0" fontId="7" fillId="0" borderId="22" xfId="0" applyFont="1" applyBorder="1" applyAlignment="1">
      <alignment horizontal="center"/>
    </xf>
    <xf numFmtId="42" fontId="0" fillId="0" borderId="23" xfId="0" applyNumberFormat="1" applyBorder="1" applyProtection="1">
      <protection locked="0"/>
    </xf>
    <xf numFmtId="0" fontId="7" fillId="0" borderId="10" xfId="0" applyFont="1" applyBorder="1"/>
    <xf numFmtId="0" fontId="0" fillId="0" borderId="24" xfId="0" applyBorder="1" applyAlignment="1"/>
    <xf numFmtId="0" fontId="0" fillId="0" borderId="24" xfId="0" applyBorder="1" applyAlignment="1">
      <alignment vertical="center"/>
    </xf>
    <xf numFmtId="42" fontId="0" fillId="0" borderId="23" xfId="0" applyNumberFormat="1" applyBorder="1" applyAlignment="1" applyProtection="1">
      <protection locked="0"/>
    </xf>
    <xf numFmtId="10" fontId="5" fillId="7" borderId="14" xfId="0" applyNumberFormat="1" applyFont="1" applyFill="1" applyBorder="1" applyAlignment="1">
      <alignment horizontal="right"/>
    </xf>
    <xf numFmtId="0" fontId="7" fillId="0" borderId="16" xfId="0" applyFont="1" applyBorder="1"/>
    <xf numFmtId="0" fontId="7" fillId="0" borderId="0" xfId="0" applyFont="1" applyBorder="1"/>
    <xf numFmtId="0" fontId="0" fillId="0" borderId="14" xfId="0" applyBorder="1" applyAlignment="1"/>
    <xf numFmtId="165" fontId="0" fillId="7" borderId="14" xfId="0" applyNumberFormat="1" applyFill="1" applyBorder="1" applyAlignment="1">
      <alignment horizontal="right"/>
    </xf>
    <xf numFmtId="0" fontId="7" fillId="0" borderId="22" xfId="0" quotePrefix="1" applyFont="1" applyBorder="1" applyAlignment="1">
      <alignment horizontal="center"/>
    </xf>
    <xf numFmtId="0" fontId="7" fillId="0" borderId="24" xfId="0" applyFont="1" applyBorder="1"/>
    <xf numFmtId="0" fontId="0" fillId="0" borderId="24" xfId="0" applyBorder="1"/>
    <xf numFmtId="0" fontId="0" fillId="0" borderId="14" xfId="0" applyBorder="1" applyAlignment="1">
      <alignment horizontal="left" vertical="center" wrapText="1"/>
    </xf>
    <xf numFmtId="0" fontId="0" fillId="0" borderId="14" xfId="0" applyBorder="1" applyAlignment="1">
      <alignment horizontal="left" wrapText="1"/>
    </xf>
    <xf numFmtId="0" fontId="0" fillId="7" borderId="22" xfId="0" applyFill="1" applyBorder="1" applyAlignment="1">
      <alignment horizontal="right"/>
    </xf>
    <xf numFmtId="0" fontId="7" fillId="7" borderId="22" xfId="0" applyFont="1" applyFill="1" applyBorder="1" applyAlignment="1">
      <alignment horizontal="center"/>
    </xf>
    <xf numFmtId="42" fontId="0" fillId="7" borderId="23" xfId="0" applyNumberFormat="1" applyFill="1" applyBorder="1"/>
    <xf numFmtId="0" fontId="0" fillId="7" borderId="27" xfId="0" applyFill="1" applyBorder="1"/>
    <xf numFmtId="0" fontId="0" fillId="7" borderId="24" xfId="0" applyFill="1" applyBorder="1" applyAlignment="1">
      <alignment horizontal="center"/>
    </xf>
    <xf numFmtId="42" fontId="0" fillId="7" borderId="28" xfId="0" applyNumberFormat="1" applyFill="1" applyBorder="1"/>
    <xf numFmtId="42" fontId="0" fillId="0" borderId="28" xfId="0" applyNumberFormat="1" applyBorder="1" applyProtection="1">
      <protection locked="0"/>
    </xf>
    <xf numFmtId="0" fontId="0" fillId="0" borderId="0" xfId="0" applyBorder="1" applyAlignment="1">
      <alignment horizontal="center" vertical="center"/>
    </xf>
    <xf numFmtId="42" fontId="0" fillId="0" borderId="28" xfId="0" applyNumberFormat="1" applyFill="1" applyBorder="1" applyAlignment="1" applyProtection="1">
      <alignment horizontal="right"/>
      <protection locked="0"/>
    </xf>
    <xf numFmtId="1" fontId="0" fillId="0" borderId="28" xfId="0" applyNumberFormat="1" applyBorder="1" applyAlignment="1" applyProtection="1">
      <alignment horizontal="center"/>
      <protection locked="0"/>
    </xf>
    <xf numFmtId="0" fontId="10" fillId="0" borderId="14" xfId="0" applyFont="1" applyBorder="1"/>
    <xf numFmtId="10" fontId="5" fillId="11" borderId="15" xfId="0" applyNumberFormat="1" applyFont="1" applyFill="1" applyBorder="1" applyAlignment="1">
      <alignment horizontal="right"/>
    </xf>
    <xf numFmtId="164" fontId="0" fillId="11" borderId="17" xfId="0" applyNumberFormat="1" applyFill="1" applyBorder="1" applyAlignment="1">
      <alignment horizontal="right"/>
    </xf>
    <xf numFmtId="164" fontId="0" fillId="0" borderId="19" xfId="0" applyNumberFormat="1" applyBorder="1" applyAlignment="1" applyProtection="1">
      <alignment horizontal="right"/>
      <protection locked="0"/>
    </xf>
    <xf numFmtId="0" fontId="7" fillId="0" borderId="21" xfId="0" applyFont="1" applyBorder="1"/>
    <xf numFmtId="0" fontId="0" fillId="0" borderId="31" xfId="0" applyBorder="1"/>
    <xf numFmtId="42" fontId="0" fillId="7" borderId="31" xfId="0" applyNumberFormat="1" applyFill="1" applyBorder="1" applyAlignment="1">
      <alignment horizontal="right"/>
    </xf>
    <xf numFmtId="165" fontId="0" fillId="7" borderId="31" xfId="0" applyNumberFormat="1" applyFill="1" applyBorder="1" applyAlignment="1">
      <alignment horizontal="right"/>
    </xf>
    <xf numFmtId="0" fontId="7" fillId="9" borderId="0" xfId="0" applyFont="1" applyFill="1" applyBorder="1" applyAlignment="1">
      <alignment horizontal="center"/>
    </xf>
    <xf numFmtId="0" fontId="0" fillId="7" borderId="27" xfId="0" applyFill="1" applyBorder="1" applyAlignment="1">
      <alignment horizontal="center"/>
    </xf>
    <xf numFmtId="0" fontId="0" fillId="7" borderId="23" xfId="0" applyFill="1" applyBorder="1" applyAlignment="1">
      <alignment horizontal="right"/>
    </xf>
    <xf numFmtId="0" fontId="0" fillId="0" borderId="32" xfId="0" applyBorder="1"/>
    <xf numFmtId="0" fontId="11" fillId="0" borderId="33" xfId="0" applyFont="1" applyBorder="1" applyAlignment="1">
      <alignment vertical="top"/>
    </xf>
    <xf numFmtId="0" fontId="0" fillId="0" borderId="34" xfId="0" applyBorder="1"/>
    <xf numFmtId="0" fontId="11" fillId="0" borderId="33" xfId="0" applyFont="1" applyBorder="1" applyAlignment="1">
      <alignment horizontal="center" vertical="top"/>
    </xf>
    <xf numFmtId="0" fontId="0" fillId="0" borderId="35" xfId="0" applyBorder="1"/>
    <xf numFmtId="0" fontId="0" fillId="0" borderId="23" xfId="0" applyBorder="1"/>
    <xf numFmtId="42" fontId="0" fillId="7" borderId="36" xfId="0" applyNumberFormat="1" applyFill="1" applyBorder="1"/>
    <xf numFmtId="0" fontId="0" fillId="0" borderId="0" xfId="0" applyBorder="1" applyAlignment="1">
      <alignment horizontal="center" vertical="top"/>
    </xf>
    <xf numFmtId="0" fontId="0" fillId="0" borderId="0" xfId="0" applyBorder="1" applyAlignment="1">
      <alignment vertical="top"/>
    </xf>
    <xf numFmtId="0" fontId="0" fillId="0" borderId="0" xfId="0" applyBorder="1" applyAlignment="1">
      <alignment horizontal="center" vertical="top" wrapText="1"/>
    </xf>
    <xf numFmtId="0" fontId="0" fillId="0" borderId="27" xfId="0" applyBorder="1" applyAlignment="1"/>
    <xf numFmtId="42" fontId="0" fillId="0" borderId="17" xfId="0" applyNumberFormat="1" applyBorder="1" applyAlignment="1" applyProtection="1">
      <protection locked="0"/>
    </xf>
    <xf numFmtId="0" fontId="5" fillId="7" borderId="14" xfId="0" applyFont="1" applyFill="1" applyBorder="1" applyAlignment="1">
      <alignment horizontal="right"/>
    </xf>
    <xf numFmtId="42" fontId="0" fillId="7" borderId="37" xfId="0" applyNumberFormat="1" applyFill="1" applyBorder="1"/>
    <xf numFmtId="10" fontId="5" fillId="7" borderId="37" xfId="0" applyNumberFormat="1" applyFont="1" applyFill="1" applyBorder="1" applyAlignment="1">
      <alignment horizontal="right"/>
    </xf>
    <xf numFmtId="0" fontId="7" fillId="7" borderId="38" xfId="0" applyFont="1" applyFill="1" applyBorder="1"/>
    <xf numFmtId="42" fontId="0" fillId="7" borderId="38" xfId="0" applyNumberFormat="1" applyFill="1" applyBorder="1"/>
    <xf numFmtId="10" fontId="5" fillId="7" borderId="38" xfId="0" applyNumberFormat="1" applyFont="1" applyFill="1" applyBorder="1" applyAlignment="1">
      <alignment horizontal="right"/>
    </xf>
    <xf numFmtId="164" fontId="0" fillId="0" borderId="2" xfId="0" applyNumberFormat="1" applyBorder="1" applyAlignment="1" applyProtection="1">
      <alignment horizontal="right"/>
      <protection locked="0"/>
    </xf>
    <xf numFmtId="0" fontId="7" fillId="0" borderId="4" xfId="0" applyFont="1" applyBorder="1"/>
    <xf numFmtId="166" fontId="0" fillId="0" borderId="23" xfId="0" applyNumberFormat="1" applyBorder="1"/>
    <xf numFmtId="0" fontId="0" fillId="0" borderId="17" xfId="0" applyBorder="1"/>
    <xf numFmtId="0" fontId="0" fillId="0" borderId="17" xfId="0" quotePrefix="1" applyBorder="1" applyAlignment="1">
      <alignment horizontal="center"/>
    </xf>
    <xf numFmtId="42" fontId="0" fillId="0" borderId="39" xfId="0" applyNumberFormat="1" applyBorder="1" applyProtection="1">
      <protection locked="0"/>
    </xf>
    <xf numFmtId="0" fontId="0" fillId="7" borderId="14" xfId="0" applyFill="1" applyBorder="1" applyAlignment="1">
      <alignment horizontal="right"/>
    </xf>
    <xf numFmtId="0" fontId="7" fillId="7" borderId="40" xfId="0" applyFont="1" applyFill="1" applyBorder="1" applyAlignment="1">
      <alignment horizontal="left"/>
    </xf>
    <xf numFmtId="42" fontId="0" fillId="7" borderId="40" xfId="0" applyNumberFormat="1" applyFill="1" applyBorder="1"/>
    <xf numFmtId="10" fontId="5" fillId="7" borderId="40" xfId="0" applyNumberFormat="1" applyFont="1" applyFill="1" applyBorder="1" applyAlignment="1">
      <alignment horizontal="right"/>
    </xf>
    <xf numFmtId="164" fontId="0" fillId="0" borderId="32" xfId="0" applyNumberFormat="1" applyBorder="1" applyAlignment="1" applyProtection="1">
      <alignment horizontal="right"/>
      <protection locked="0"/>
    </xf>
    <xf numFmtId="0" fontId="7" fillId="0" borderId="35" xfId="0" applyFont="1" applyBorder="1"/>
    <xf numFmtId="42" fontId="0" fillId="7" borderId="28" xfId="0" applyNumberFormat="1" applyFill="1" applyBorder="1" applyAlignment="1">
      <alignment horizontal="right"/>
    </xf>
    <xf numFmtId="42" fontId="0" fillId="0" borderId="28" xfId="0" applyNumberFormat="1" applyBorder="1" applyAlignment="1" applyProtection="1">
      <alignment horizontal="right" wrapText="1"/>
      <protection locked="0"/>
    </xf>
    <xf numFmtId="10" fontId="5" fillId="11" borderId="41" xfId="0" applyNumberFormat="1" applyFont="1" applyFill="1" applyBorder="1" applyAlignment="1">
      <alignment horizontal="right"/>
    </xf>
    <xf numFmtId="164" fontId="0" fillId="11" borderId="33" xfId="0" applyNumberFormat="1" applyFill="1" applyBorder="1" applyAlignment="1">
      <alignment horizontal="right"/>
    </xf>
    <xf numFmtId="0" fontId="7" fillId="11" borderId="42" xfId="0" applyFont="1" applyFill="1" applyBorder="1"/>
    <xf numFmtId="0" fontId="7" fillId="0" borderId="13" xfId="0" applyFont="1" applyBorder="1"/>
    <xf numFmtId="0" fontId="0" fillId="9" borderId="32" xfId="0" applyFill="1" applyBorder="1"/>
    <xf numFmtId="0" fontId="0" fillId="9" borderId="34" xfId="0" applyFill="1" applyBorder="1"/>
    <xf numFmtId="0" fontId="7" fillId="9" borderId="34" xfId="0" applyFont="1" applyFill="1" applyBorder="1" applyAlignment="1">
      <alignment horizontal="center"/>
    </xf>
    <xf numFmtId="0" fontId="0" fillId="9" borderId="35" xfId="0" applyFill="1" applyBorder="1"/>
    <xf numFmtId="0" fontId="0" fillId="0" borderId="20" xfId="0" applyBorder="1" applyAlignment="1">
      <alignment horizontal="right"/>
    </xf>
    <xf numFmtId="0" fontId="0" fillId="0" borderId="20" xfId="0" applyBorder="1" applyAlignment="1"/>
    <xf numFmtId="0" fontId="0" fillId="0" borderId="0" xfId="0" applyBorder="1" applyAlignment="1">
      <alignment horizontal="right"/>
    </xf>
    <xf numFmtId="42" fontId="0" fillId="7" borderId="43" xfId="0" applyNumberFormat="1" applyFill="1" applyBorder="1"/>
    <xf numFmtId="0" fontId="0" fillId="0" borderId="0" xfId="0" applyBorder="1" applyAlignment="1">
      <alignment horizontal="center"/>
    </xf>
    <xf numFmtId="0" fontId="0" fillId="0" borderId="27" xfId="0" applyBorder="1" applyAlignment="1">
      <alignment vertical="center"/>
    </xf>
    <xf numFmtId="0" fontId="0" fillId="0" borderId="37" xfId="0" applyBorder="1"/>
    <xf numFmtId="42" fontId="0" fillId="0" borderId="37" xfId="0" applyNumberFormat="1" applyBorder="1" applyProtection="1">
      <protection locked="0"/>
    </xf>
    <xf numFmtId="10" fontId="5" fillId="7" borderId="7" xfId="0" applyNumberFormat="1" applyFont="1" applyFill="1" applyBorder="1" applyAlignment="1">
      <alignment horizontal="right"/>
    </xf>
    <xf numFmtId="164" fontId="0" fillId="0" borderId="44" xfId="0" applyNumberFormat="1" applyBorder="1" applyAlignment="1" applyProtection="1">
      <alignment horizontal="right"/>
      <protection locked="0"/>
    </xf>
    <xf numFmtId="0" fontId="7" fillId="0" borderId="31" xfId="0" applyFont="1" applyBorder="1"/>
    <xf numFmtId="42" fontId="0" fillId="7" borderId="31" xfId="0" applyNumberFormat="1" applyFill="1" applyBorder="1"/>
    <xf numFmtId="10" fontId="0" fillId="7" borderId="31" xfId="0" applyNumberFormat="1" applyFill="1" applyBorder="1" applyAlignment="1">
      <alignment horizontal="right"/>
    </xf>
    <xf numFmtId="0" fontId="7" fillId="7" borderId="31" xfId="0" applyFont="1" applyFill="1" applyBorder="1"/>
    <xf numFmtId="164" fontId="0" fillId="0" borderId="41" xfId="0" applyNumberFormat="1" applyBorder="1" applyAlignment="1" applyProtection="1">
      <alignment horizontal="right"/>
      <protection locked="0"/>
    </xf>
    <xf numFmtId="0" fontId="7" fillId="0" borderId="42" xfId="0" applyFont="1" applyFill="1" applyBorder="1" applyAlignment="1">
      <alignment horizontal="center"/>
    </xf>
    <xf numFmtId="0" fontId="8" fillId="0" borderId="0" xfId="4" applyAlignment="1" applyProtection="1"/>
    <xf numFmtId="0" fontId="0" fillId="7" borderId="24" xfId="0" applyFill="1" applyBorder="1"/>
    <xf numFmtId="0" fontId="0" fillId="0" borderId="0" xfId="0" applyBorder="1" applyAlignment="1"/>
    <xf numFmtId="10" fontId="0" fillId="7" borderId="43" xfId="0" applyNumberFormat="1" applyFill="1" applyBorder="1" applyAlignment="1">
      <alignment horizontal="right"/>
    </xf>
    <xf numFmtId="167" fontId="0" fillId="7" borderId="28" xfId="0" applyNumberFormat="1" applyFill="1" applyBorder="1" applyAlignment="1">
      <alignment horizontal="right"/>
    </xf>
    <xf numFmtId="42" fontId="0" fillId="0" borderId="17" xfId="0" applyNumberFormat="1" applyFill="1" applyBorder="1" applyAlignment="1" applyProtection="1">
      <protection locked="0"/>
    </xf>
    <xf numFmtId="0" fontId="0" fillId="7" borderId="23" xfId="0" applyNumberFormat="1" applyFill="1" applyBorder="1" applyAlignment="1">
      <alignment horizontal="right"/>
    </xf>
    <xf numFmtId="0" fontId="0" fillId="0" borderId="34" xfId="0" applyBorder="1" applyAlignment="1"/>
    <xf numFmtId="0" fontId="13" fillId="0" borderId="0" xfId="5" applyFont="1" applyFill="1" applyBorder="1" applyAlignment="1">
      <alignment horizontal="center"/>
    </xf>
    <xf numFmtId="0" fontId="0" fillId="6" borderId="0" xfId="0" applyFill="1" applyBorder="1"/>
    <xf numFmtId="10" fontId="0" fillId="0" borderId="15" xfId="0" applyNumberFormat="1" applyFill="1" applyBorder="1" applyAlignment="1">
      <alignment horizontal="right"/>
    </xf>
    <xf numFmtId="10" fontId="0" fillId="7" borderId="15" xfId="0" applyNumberFormat="1" applyFill="1" applyBorder="1" applyAlignment="1">
      <alignment horizontal="right"/>
    </xf>
    <xf numFmtId="0" fontId="7" fillId="0" borderId="25" xfId="0" applyFont="1" applyFill="1" applyBorder="1" applyAlignment="1">
      <alignment horizontal="center"/>
    </xf>
    <xf numFmtId="0" fontId="13" fillId="0" borderId="0" xfId="5" applyFont="1" applyFill="1" applyBorder="1" applyAlignment="1">
      <alignment wrapText="1"/>
    </xf>
    <xf numFmtId="0" fontId="13" fillId="0" borderId="0" xfId="5" applyFont="1" applyFill="1" applyBorder="1" applyAlignment="1">
      <alignment horizontal="right" wrapText="1"/>
    </xf>
    <xf numFmtId="0" fontId="0" fillId="0" borderId="0" xfId="0" applyBorder="1" applyAlignment="1">
      <alignment vertical="center"/>
    </xf>
    <xf numFmtId="42" fontId="0" fillId="7" borderId="55" xfId="0" applyNumberFormat="1" applyFill="1" applyBorder="1" applyAlignment="1">
      <alignment vertical="center"/>
    </xf>
    <xf numFmtId="42" fontId="0" fillId="6" borderId="57" xfId="0" applyNumberFormat="1" applyFill="1" applyBorder="1" applyAlignment="1" applyProtection="1">
      <alignment vertical="center"/>
      <protection locked="0"/>
    </xf>
    <xf numFmtId="0" fontId="8" fillId="8" borderId="40" xfId="4" applyFill="1" applyBorder="1" applyAlignment="1" applyProtection="1"/>
    <xf numFmtId="42" fontId="0" fillId="7" borderId="60" xfId="0" applyNumberFormat="1" applyFill="1" applyBorder="1" applyAlignment="1">
      <alignment vertical="center"/>
    </xf>
    <xf numFmtId="10" fontId="0" fillId="0" borderId="38" xfId="0" applyNumberFormat="1" applyBorder="1"/>
    <xf numFmtId="10" fontId="0" fillId="7" borderId="41" xfId="0" applyNumberFormat="1" applyFill="1" applyBorder="1" applyAlignment="1">
      <alignment horizontal="right"/>
    </xf>
    <xf numFmtId="0" fontId="7" fillId="0" borderId="35" xfId="0" applyFont="1" applyFill="1" applyBorder="1" applyAlignment="1">
      <alignment horizontal="center"/>
    </xf>
    <xf numFmtId="0" fontId="18" fillId="0" borderId="0" xfId="6"/>
    <xf numFmtId="0" fontId="18" fillId="14" borderId="28" xfId="6" applyFill="1" applyBorder="1"/>
    <xf numFmtId="0" fontId="18" fillId="13" borderId="28" xfId="6" applyFill="1" applyBorder="1"/>
    <xf numFmtId="168" fontId="18" fillId="13" borderId="28" xfId="6" applyNumberFormat="1" applyFill="1" applyBorder="1"/>
    <xf numFmtId="0" fontId="18" fillId="13" borderId="63" xfId="6" applyFill="1" applyBorder="1"/>
    <xf numFmtId="0" fontId="18" fillId="13" borderId="0" xfId="6" applyFill="1" applyBorder="1"/>
    <xf numFmtId="0" fontId="18" fillId="13" borderId="64" xfId="6" applyFill="1" applyBorder="1"/>
    <xf numFmtId="0" fontId="18" fillId="14" borderId="29" xfId="6" applyFill="1" applyBorder="1"/>
    <xf numFmtId="0" fontId="18" fillId="14" borderId="30" xfId="6" applyFill="1" applyBorder="1"/>
    <xf numFmtId="0" fontId="18" fillId="13" borderId="68" xfId="6" applyFill="1" applyBorder="1"/>
    <xf numFmtId="0" fontId="18" fillId="13" borderId="69" xfId="6" applyFill="1" applyBorder="1"/>
    <xf numFmtId="0" fontId="20" fillId="14" borderId="29" xfId="6" applyFont="1" applyFill="1" applyBorder="1"/>
    <xf numFmtId="0" fontId="18" fillId="13" borderId="65" xfId="6" applyFill="1" applyBorder="1"/>
    <xf numFmtId="0" fontId="18" fillId="13" borderId="70" xfId="6" applyFill="1" applyBorder="1"/>
    <xf numFmtId="0" fontId="18" fillId="13" borderId="23" xfId="6" applyFill="1" applyBorder="1"/>
    <xf numFmtId="0" fontId="18" fillId="13" borderId="66" xfId="6" applyFill="1" applyBorder="1"/>
    <xf numFmtId="0" fontId="21" fillId="15" borderId="10" xfId="7" applyFont="1" applyFill="1" applyBorder="1" applyAlignment="1">
      <alignment horizontal="center"/>
    </xf>
    <xf numFmtId="0" fontId="21" fillId="15" borderId="13" xfId="7" applyFont="1" applyFill="1" applyBorder="1" applyAlignment="1">
      <alignment horizontal="center"/>
    </xf>
    <xf numFmtId="0" fontId="21" fillId="15" borderId="13" xfId="7" applyFont="1" applyFill="1" applyBorder="1"/>
    <xf numFmtId="16" fontId="21" fillId="15" borderId="13" xfId="7" applyNumberFormat="1" applyFont="1" applyFill="1" applyBorder="1"/>
    <xf numFmtId="0" fontId="7" fillId="15" borderId="13" xfId="7" applyFont="1" applyFill="1" applyBorder="1"/>
    <xf numFmtId="0" fontId="7" fillId="16" borderId="60" xfId="7" applyFont="1" applyFill="1" applyBorder="1"/>
    <xf numFmtId="0" fontId="7" fillId="0" borderId="0" xfId="7" applyFont="1" applyFill="1"/>
    <xf numFmtId="0" fontId="5" fillId="0" borderId="0" xfId="7"/>
    <xf numFmtId="0" fontId="21" fillId="15" borderId="8" xfId="7" applyFont="1" applyFill="1" applyBorder="1" applyAlignment="1">
      <alignment horizontal="center"/>
    </xf>
    <xf numFmtId="0" fontId="21" fillId="15" borderId="0" xfId="7" applyFont="1" applyFill="1" applyBorder="1" applyAlignment="1">
      <alignment horizontal="center"/>
    </xf>
    <xf numFmtId="0" fontId="21" fillId="15" borderId="0" xfId="7" applyFont="1" applyFill="1" applyBorder="1"/>
    <xf numFmtId="0" fontId="7" fillId="15" borderId="0" xfId="7" applyFont="1" applyFill="1" applyBorder="1"/>
    <xf numFmtId="0" fontId="7" fillId="7" borderId="71" xfId="7" applyFont="1" applyFill="1" applyBorder="1"/>
    <xf numFmtId="0" fontId="21" fillId="15" borderId="8" xfId="7" applyFont="1" applyFill="1" applyBorder="1"/>
    <xf numFmtId="0" fontId="7" fillId="17" borderId="72" xfId="7" applyFont="1" applyFill="1" applyBorder="1"/>
    <xf numFmtId="0" fontId="7" fillId="18" borderId="8" xfId="7" applyFont="1" applyFill="1" applyBorder="1"/>
    <xf numFmtId="0" fontId="5" fillId="18" borderId="0" xfId="7" applyFill="1" applyBorder="1"/>
    <xf numFmtId="6" fontId="7" fillId="0" borderId="73" xfId="7" applyNumberFormat="1" applyFont="1" applyFill="1" applyBorder="1"/>
    <xf numFmtId="0" fontId="5" fillId="0" borderId="10" xfId="7" applyFill="1" applyBorder="1"/>
    <xf numFmtId="10" fontId="7" fillId="0" borderId="11" xfId="7" applyNumberFormat="1" applyFont="1" applyFill="1" applyBorder="1" applyAlignment="1">
      <alignment horizontal="right"/>
    </xf>
    <xf numFmtId="0" fontId="5" fillId="7" borderId="0" xfId="7" applyFill="1" applyBorder="1"/>
    <xf numFmtId="0" fontId="7" fillId="7" borderId="0" xfId="7" applyFont="1" applyFill="1" applyBorder="1" applyAlignment="1">
      <alignment horizontal="center"/>
    </xf>
    <xf numFmtId="0" fontId="5" fillId="7" borderId="0" xfId="7" applyFill="1" applyBorder="1" applyAlignment="1">
      <alignment horizontal="center"/>
    </xf>
    <xf numFmtId="0" fontId="7" fillId="19" borderId="74" xfId="7" applyFont="1" applyFill="1" applyBorder="1"/>
    <xf numFmtId="0" fontId="7" fillId="18" borderId="2" xfId="7" applyFont="1" applyFill="1" applyBorder="1"/>
    <xf numFmtId="0" fontId="7" fillId="18" borderId="3" xfId="7" applyFont="1" applyFill="1" applyBorder="1"/>
    <xf numFmtId="6" fontId="7" fillId="0" borderId="38" xfId="7" applyNumberFormat="1" applyFont="1" applyFill="1" applyBorder="1"/>
    <xf numFmtId="0" fontId="5" fillId="0" borderId="2" xfId="7" applyFill="1" applyBorder="1"/>
    <xf numFmtId="10" fontId="7" fillId="0" borderId="4" xfId="7" applyNumberFormat="1" applyFont="1" applyFill="1" applyBorder="1" applyAlignment="1">
      <alignment horizontal="right"/>
    </xf>
    <xf numFmtId="0" fontId="7" fillId="7" borderId="3" xfId="7" applyFont="1" applyFill="1" applyBorder="1" applyAlignment="1">
      <alignment horizontal="center"/>
    </xf>
    <xf numFmtId="0" fontId="7" fillId="7" borderId="4" xfId="7" applyFont="1" applyFill="1" applyBorder="1" applyAlignment="1">
      <alignment horizontal="center"/>
    </xf>
    <xf numFmtId="0" fontId="7" fillId="20" borderId="38" xfId="7" applyFont="1" applyFill="1" applyBorder="1"/>
    <xf numFmtId="0" fontId="5" fillId="18" borderId="3" xfId="7" applyFill="1" applyBorder="1"/>
    <xf numFmtId="0" fontId="5" fillId="0" borderId="75" xfId="7" applyFill="1" applyBorder="1"/>
    <xf numFmtId="9" fontId="7" fillId="0" borderId="72" xfId="7" applyNumberFormat="1" applyFont="1" applyFill="1" applyBorder="1" applyAlignment="1">
      <alignment horizontal="right"/>
    </xf>
    <xf numFmtId="0" fontId="5" fillId="7" borderId="3" xfId="7" applyFill="1" applyBorder="1"/>
    <xf numFmtId="0" fontId="7" fillId="8" borderId="40" xfId="7" applyFont="1" applyFill="1" applyBorder="1"/>
    <xf numFmtId="6" fontId="7" fillId="0" borderId="18" xfId="7" applyNumberFormat="1" applyFont="1" applyFill="1" applyBorder="1"/>
    <xf numFmtId="0" fontId="5" fillId="0" borderId="8" xfId="7" applyFill="1" applyBorder="1"/>
    <xf numFmtId="0" fontId="7" fillId="7" borderId="0" xfId="7" applyFont="1" applyFill="1" applyBorder="1"/>
    <xf numFmtId="0" fontId="7" fillId="7" borderId="9" xfId="7" applyFont="1" applyFill="1" applyBorder="1" applyAlignment="1">
      <alignment horizontal="center"/>
    </xf>
    <xf numFmtId="0" fontId="5" fillId="21" borderId="40" xfId="7" applyFill="1" applyBorder="1"/>
    <xf numFmtId="0" fontId="22" fillId="0" borderId="2" xfId="7" applyFont="1" applyFill="1" applyBorder="1"/>
    <xf numFmtId="0" fontId="5" fillId="7" borderId="3" xfId="7" applyFont="1" applyFill="1" applyBorder="1"/>
    <xf numFmtId="0" fontId="5" fillId="7" borderId="4" xfId="7" applyFill="1" applyBorder="1" applyAlignment="1">
      <alignment horizontal="center"/>
    </xf>
    <xf numFmtId="0" fontId="22" fillId="22" borderId="0" xfId="7" applyFont="1" applyFill="1"/>
    <xf numFmtId="0" fontId="7" fillId="0" borderId="38" xfId="7" applyFont="1" applyFill="1" applyBorder="1"/>
    <xf numFmtId="1" fontId="7" fillId="18" borderId="0" xfId="7" applyNumberFormat="1" applyFont="1" applyFill="1" applyBorder="1" applyAlignment="1">
      <alignment horizontal="center"/>
    </xf>
    <xf numFmtId="0" fontId="5" fillId="18" borderId="9" xfId="7" applyFill="1" applyBorder="1" applyAlignment="1">
      <alignment horizontal="center"/>
    </xf>
    <xf numFmtId="16" fontId="5" fillId="18" borderId="0" xfId="7" applyNumberFormat="1" applyFill="1" applyBorder="1"/>
    <xf numFmtId="6" fontId="5" fillId="0" borderId="0" xfId="7" applyNumberFormat="1"/>
    <xf numFmtId="0" fontId="23" fillId="18" borderId="3" xfId="7" applyFont="1" applyFill="1" applyBorder="1"/>
    <xf numFmtId="9" fontId="7" fillId="0" borderId="4" xfId="8" applyFont="1" applyFill="1" applyBorder="1"/>
    <xf numFmtId="0" fontId="7" fillId="18" borderId="3" xfId="7" applyFont="1" applyFill="1" applyBorder="1" applyAlignment="1">
      <alignment horizontal="center"/>
    </xf>
    <xf numFmtId="0" fontId="5" fillId="18" borderId="4" xfId="7" applyFill="1" applyBorder="1" applyAlignment="1">
      <alignment horizontal="center"/>
    </xf>
    <xf numFmtId="0" fontId="7" fillId="0" borderId="4" xfId="7" applyFont="1" applyFill="1" applyBorder="1"/>
    <xf numFmtId="9" fontId="7" fillId="0" borderId="9" xfId="7" applyNumberFormat="1" applyFont="1" applyFill="1" applyBorder="1" applyAlignment="1">
      <alignment horizontal="center"/>
    </xf>
    <xf numFmtId="0" fontId="5" fillId="18" borderId="9" xfId="7" applyFill="1" applyBorder="1"/>
    <xf numFmtId="0" fontId="7" fillId="0" borderId="2" xfId="7" applyFont="1" applyFill="1" applyBorder="1"/>
    <xf numFmtId="0" fontId="5" fillId="0" borderId="3" xfId="7" applyFill="1" applyBorder="1"/>
    <xf numFmtId="0" fontId="5" fillId="0" borderId="76" xfId="7" applyFill="1" applyBorder="1"/>
    <xf numFmtId="6" fontId="7" fillId="0" borderId="3" xfId="7" applyNumberFormat="1" applyFont="1" applyFill="1" applyBorder="1"/>
    <xf numFmtId="0" fontId="7" fillId="23" borderId="3" xfId="7" applyFont="1" applyFill="1" applyBorder="1"/>
    <xf numFmtId="0" fontId="7" fillId="0" borderId="77" xfId="7" applyFont="1" applyFill="1" applyBorder="1"/>
    <xf numFmtId="0" fontId="23" fillId="0" borderId="3" xfId="7" applyFont="1" applyFill="1" applyBorder="1"/>
    <xf numFmtId="0" fontId="5" fillId="0" borderId="4" xfId="7" applyFill="1" applyBorder="1"/>
    <xf numFmtId="0" fontId="7" fillId="0" borderId="65" xfId="7" applyFont="1" applyFill="1" applyBorder="1"/>
    <xf numFmtId="0" fontId="5" fillId="0" borderId="23" xfId="7" applyFill="1" applyBorder="1"/>
    <xf numFmtId="0" fontId="5" fillId="0" borderId="66" xfId="7" applyFill="1" applyBorder="1"/>
    <xf numFmtId="0" fontId="7" fillId="0" borderId="23" xfId="7" applyFont="1" applyFill="1" applyBorder="1"/>
    <xf numFmtId="0" fontId="7" fillId="23" borderId="23" xfId="7" applyFont="1" applyFill="1" applyBorder="1"/>
    <xf numFmtId="0" fontId="7" fillId="0" borderId="70" xfId="7" applyFont="1" applyFill="1" applyBorder="1"/>
    <xf numFmtId="0" fontId="7" fillId="0" borderId="66" xfId="7" applyFont="1" applyFill="1" applyBorder="1"/>
    <xf numFmtId="0" fontId="7" fillId="0" borderId="0" xfId="7" applyFont="1"/>
    <xf numFmtId="0" fontId="5" fillId="15" borderId="0" xfId="7" applyFill="1"/>
    <xf numFmtId="0" fontId="21" fillId="15" borderId="0" xfId="7" applyFont="1" applyFill="1" applyAlignment="1">
      <alignment horizontal="center"/>
    </xf>
    <xf numFmtId="0" fontId="21" fillId="15" borderId="0" xfId="7" applyFont="1" applyFill="1"/>
    <xf numFmtId="0" fontId="7" fillId="18" borderId="10" xfId="7" applyFont="1" applyFill="1" applyBorder="1"/>
    <xf numFmtId="0" fontId="5" fillId="18" borderId="13" xfId="7" applyFill="1" applyBorder="1"/>
    <xf numFmtId="0" fontId="5" fillId="18" borderId="78" xfId="7" applyFill="1" applyBorder="1"/>
    <xf numFmtId="6" fontId="7" fillId="0" borderId="79" xfId="7" applyNumberFormat="1" applyFont="1" applyFill="1" applyBorder="1"/>
    <xf numFmtId="0" fontId="5" fillId="23" borderId="13" xfId="7" applyFill="1" applyBorder="1"/>
    <xf numFmtId="10" fontId="7" fillId="0" borderId="78" xfId="7" applyNumberFormat="1" applyFont="1" applyFill="1" applyBorder="1" applyAlignment="1">
      <alignment horizontal="right"/>
    </xf>
    <xf numFmtId="9" fontId="7" fillId="0" borderId="78" xfId="7" applyNumberFormat="1" applyFont="1" applyFill="1" applyBorder="1" applyAlignment="1">
      <alignment horizontal="center"/>
    </xf>
    <xf numFmtId="0" fontId="7" fillId="18" borderId="13" xfId="7" applyFont="1" applyFill="1" applyBorder="1"/>
    <xf numFmtId="0" fontId="7" fillId="18" borderId="78" xfId="7" applyFont="1" applyFill="1" applyBorder="1"/>
    <xf numFmtId="0" fontId="5" fillId="18" borderId="80" xfId="7" applyFill="1" applyBorder="1"/>
    <xf numFmtId="6" fontId="7" fillId="0" borderId="81" xfId="7" applyNumberFormat="1" applyFont="1" applyFill="1" applyBorder="1"/>
    <xf numFmtId="0" fontId="5" fillId="23" borderId="3" xfId="7" applyFill="1" applyBorder="1"/>
    <xf numFmtId="10" fontId="7" fillId="0" borderId="80" xfId="7" applyNumberFormat="1" applyFont="1" applyFill="1" applyBorder="1" applyAlignment="1">
      <alignment horizontal="right"/>
    </xf>
    <xf numFmtId="0" fontId="7" fillId="18" borderId="32" xfId="7" applyFont="1" applyFill="1" applyBorder="1"/>
    <xf numFmtId="0" fontId="7" fillId="18" borderId="34" xfId="7" applyFont="1" applyFill="1" applyBorder="1"/>
    <xf numFmtId="0" fontId="7" fillId="18" borderId="82" xfId="7" applyFont="1" applyFill="1" applyBorder="1"/>
    <xf numFmtId="0" fontId="5" fillId="24" borderId="3" xfId="7" applyFill="1" applyBorder="1"/>
    <xf numFmtId="9" fontId="7" fillId="0" borderId="80" xfId="7" applyNumberFormat="1" applyFont="1" applyFill="1" applyBorder="1" applyAlignment="1">
      <alignment horizontal="center"/>
    </xf>
    <xf numFmtId="0" fontId="5" fillId="18" borderId="83" xfId="7" applyFill="1" applyBorder="1"/>
    <xf numFmtId="0" fontId="5" fillId="18" borderId="84" xfId="7" applyFill="1" applyBorder="1"/>
    <xf numFmtId="0" fontId="5" fillId="18" borderId="34" xfId="7" applyFill="1" applyBorder="1"/>
    <xf numFmtId="0" fontId="5" fillId="18" borderId="82" xfId="7" applyFill="1" applyBorder="1"/>
    <xf numFmtId="6" fontId="7" fillId="0" borderId="85" xfId="7" applyNumberFormat="1" applyFont="1" applyFill="1" applyBorder="1"/>
    <xf numFmtId="0" fontId="5" fillId="23" borderId="34" xfId="7" applyFill="1" applyBorder="1"/>
    <xf numFmtId="10" fontId="7" fillId="0" borderId="82" xfId="7" applyNumberFormat="1" applyFont="1" applyFill="1" applyBorder="1" applyAlignment="1">
      <alignment horizontal="right"/>
    </xf>
    <xf numFmtId="9" fontId="7" fillId="0" borderId="82" xfId="7" applyNumberFormat="1" applyFont="1" applyFill="1" applyBorder="1" applyAlignment="1">
      <alignment horizontal="center"/>
    </xf>
    <xf numFmtId="0" fontId="24" fillId="18" borderId="34" xfId="7" applyFont="1" applyFill="1" applyBorder="1"/>
    <xf numFmtId="0" fontId="25" fillId="18" borderId="34" xfId="7" applyFont="1" applyFill="1" applyBorder="1"/>
    <xf numFmtId="0" fontId="7" fillId="0" borderId="63" xfId="7" applyFont="1" applyBorder="1"/>
    <xf numFmtId="0" fontId="7" fillId="0" borderId="0" xfId="7" applyFont="1" applyBorder="1"/>
    <xf numFmtId="6" fontId="7" fillId="7" borderId="28" xfId="7" applyNumberFormat="1" applyFont="1" applyFill="1" applyBorder="1"/>
    <xf numFmtId="0" fontId="24" fillId="18" borderId="3" xfId="7" applyFont="1" applyFill="1" applyBorder="1"/>
    <xf numFmtId="0" fontId="25" fillId="18" borderId="3" xfId="7" applyFont="1" applyFill="1" applyBorder="1"/>
    <xf numFmtId="9" fontId="7" fillId="0" borderId="86" xfId="7" applyNumberFormat="1" applyFont="1" applyFill="1" applyBorder="1" applyAlignment="1">
      <alignment horizontal="center"/>
    </xf>
    <xf numFmtId="10" fontId="7" fillId="0" borderId="34" xfId="7" applyNumberFormat="1" applyFont="1" applyFill="1" applyBorder="1" applyAlignment="1">
      <alignment horizontal="right"/>
    </xf>
    <xf numFmtId="9" fontId="7" fillId="0" borderId="87" xfId="7" applyNumberFormat="1" applyFont="1" applyFill="1" applyBorder="1" applyAlignment="1">
      <alignment horizontal="center"/>
    </xf>
    <xf numFmtId="0" fontId="7" fillId="0" borderId="8" xfId="7" applyFont="1" applyFill="1" applyBorder="1"/>
    <xf numFmtId="0" fontId="5" fillId="0" borderId="0" xfId="7" applyFill="1" applyBorder="1"/>
    <xf numFmtId="6" fontId="7" fillId="0" borderId="0" xfId="7" applyNumberFormat="1" applyFont="1" applyFill="1" applyBorder="1"/>
    <xf numFmtId="10" fontId="7" fillId="0" borderId="0" xfId="7" applyNumberFormat="1" applyFont="1" applyFill="1" applyBorder="1" applyAlignment="1">
      <alignment horizontal="right"/>
    </xf>
    <xf numFmtId="9" fontId="7" fillId="0" borderId="0" xfId="7" applyNumberFormat="1" applyFont="1" applyFill="1" applyBorder="1" applyAlignment="1">
      <alignment horizontal="center"/>
    </xf>
    <xf numFmtId="0" fontId="5" fillId="0" borderId="9" xfId="7" applyFill="1" applyBorder="1"/>
    <xf numFmtId="0" fontId="5" fillId="0" borderId="3" xfId="7" applyBorder="1"/>
    <xf numFmtId="44" fontId="7" fillId="7" borderId="28" xfId="9" applyFont="1" applyFill="1" applyBorder="1"/>
    <xf numFmtId="10" fontId="7" fillId="25" borderId="0" xfId="8" applyNumberFormat="1" applyFont="1" applyFill="1"/>
    <xf numFmtId="0" fontId="7" fillId="5" borderId="10" xfId="7" applyFont="1" applyFill="1" applyBorder="1"/>
    <xf numFmtId="0" fontId="5" fillId="5" borderId="13" xfId="7" applyFill="1" applyBorder="1"/>
    <xf numFmtId="0" fontId="5" fillId="0" borderId="73" xfId="7" applyFill="1" applyBorder="1"/>
    <xf numFmtId="0" fontId="7" fillId="18" borderId="3" xfId="7" applyFont="1" applyFill="1" applyBorder="1" applyAlignment="1">
      <alignment horizontal="right"/>
    </xf>
    <xf numFmtId="0" fontId="5" fillId="0" borderId="0" xfId="7" applyBorder="1"/>
    <xf numFmtId="0" fontId="7" fillId="18" borderId="0" xfId="7" applyFont="1" applyFill="1" applyBorder="1"/>
    <xf numFmtId="0" fontId="26" fillId="0" borderId="18" xfId="7" applyFont="1" applyFill="1" applyBorder="1"/>
    <xf numFmtId="0" fontId="7" fillId="0" borderId="40" xfId="7" applyFont="1" applyFill="1" applyBorder="1"/>
    <xf numFmtId="9" fontId="5" fillId="0" borderId="38" xfId="7" applyNumberFormat="1" applyFont="1" applyFill="1" applyBorder="1"/>
    <xf numFmtId="0" fontId="5" fillId="0" borderId="18" xfId="7" applyFont="1" applyFill="1" applyBorder="1"/>
    <xf numFmtId="0" fontId="5" fillId="0" borderId="38" xfId="7" applyFont="1" applyFill="1" applyBorder="1"/>
    <xf numFmtId="0" fontId="21" fillId="18" borderId="3" xfId="7" applyFont="1" applyFill="1" applyBorder="1" applyAlignment="1">
      <alignment horizontal="center"/>
    </xf>
    <xf numFmtId="0" fontId="21" fillId="18" borderId="0" xfId="7" applyFont="1" applyFill="1" applyBorder="1"/>
    <xf numFmtId="0" fontId="21" fillId="18" borderId="0" xfId="7" applyFont="1" applyFill="1" applyBorder="1" applyAlignment="1">
      <alignment horizontal="center"/>
    </xf>
    <xf numFmtId="9" fontId="5" fillId="0" borderId="18" xfId="7" applyNumberFormat="1" applyFont="1" applyFill="1" applyBorder="1"/>
    <xf numFmtId="6" fontId="7" fillId="18" borderId="3" xfId="7" applyNumberFormat="1" applyFont="1" applyFill="1" applyBorder="1"/>
    <xf numFmtId="9" fontId="7" fillId="18" borderId="3" xfId="7" applyNumberFormat="1" applyFont="1" applyFill="1" applyBorder="1" applyAlignment="1">
      <alignment horizontal="center"/>
    </xf>
    <xf numFmtId="6" fontId="7" fillId="18" borderId="34" xfId="7" applyNumberFormat="1" applyFont="1" applyFill="1" applyBorder="1"/>
    <xf numFmtId="0" fontId="7" fillId="18" borderId="34" xfId="7" applyFont="1" applyFill="1" applyBorder="1" applyAlignment="1">
      <alignment horizontal="right"/>
    </xf>
    <xf numFmtId="9" fontId="7" fillId="18" borderId="34" xfId="7" applyNumberFormat="1" applyFont="1" applyFill="1" applyBorder="1" applyAlignment="1">
      <alignment horizontal="center"/>
    </xf>
    <xf numFmtId="0" fontId="5" fillId="0" borderId="40" xfId="7" applyFill="1" applyBorder="1"/>
    <xf numFmtId="0" fontId="7" fillId="0" borderId="32" xfId="7" applyFont="1" applyFill="1" applyBorder="1"/>
    <xf numFmtId="0" fontId="7" fillId="0" borderId="34" xfId="7" applyFont="1" applyFill="1" applyBorder="1"/>
    <xf numFmtId="0" fontId="5" fillId="0" borderId="34" xfId="7" applyFill="1" applyBorder="1"/>
    <xf numFmtId="6" fontId="7" fillId="0" borderId="34" xfId="7" applyNumberFormat="1" applyFont="1" applyFill="1" applyBorder="1"/>
    <xf numFmtId="0" fontId="7" fillId="0" borderId="34" xfId="7" applyFont="1" applyFill="1" applyBorder="1" applyAlignment="1">
      <alignment horizontal="right"/>
    </xf>
    <xf numFmtId="9" fontId="7" fillId="0" borderId="34" xfId="7" applyNumberFormat="1" applyFont="1" applyFill="1" applyBorder="1" applyAlignment="1">
      <alignment horizontal="center"/>
    </xf>
    <xf numFmtId="0" fontId="7" fillId="0" borderId="35" xfId="7" applyFont="1" applyFill="1" applyBorder="1"/>
    <xf numFmtId="0" fontId="7" fillId="0" borderId="0" xfId="7" applyFont="1" applyFill="1" applyBorder="1" applyAlignment="1">
      <alignment horizontal="right"/>
    </xf>
    <xf numFmtId="9" fontId="7" fillId="0" borderId="0" xfId="7" applyNumberFormat="1" applyFont="1" applyBorder="1" applyAlignment="1">
      <alignment horizontal="center"/>
    </xf>
    <xf numFmtId="0" fontId="5" fillId="0" borderId="0" xfId="7" applyFont="1" applyBorder="1"/>
    <xf numFmtId="0" fontId="7" fillId="0" borderId="0" xfId="7" applyFont="1" applyFill="1" applyBorder="1"/>
    <xf numFmtId="0" fontId="0" fillId="0" borderId="0" xfId="0" applyAlignment="1" applyProtection="1">
      <alignment vertical="center"/>
      <protection locked="0"/>
    </xf>
    <xf numFmtId="8" fontId="0" fillId="0" borderId="0" xfId="0" applyNumberFormat="1" applyAlignment="1" applyProtection="1">
      <alignment vertical="center"/>
      <protection locked="0"/>
    </xf>
    <xf numFmtId="8" fontId="7" fillId="0" borderId="0" xfId="0" applyNumberFormat="1" applyFont="1" applyAlignment="1" applyProtection="1">
      <alignment vertical="center"/>
      <protection locked="0"/>
    </xf>
    <xf numFmtId="0" fontId="0" fillId="0" borderId="0" xfId="0" applyAlignment="1" applyProtection="1">
      <alignment horizontal="right" vertical="center"/>
      <protection locked="0"/>
    </xf>
    <xf numFmtId="8" fontId="7" fillId="16" borderId="31" xfId="0" applyNumberFormat="1" applyFont="1" applyFill="1" applyBorder="1" applyAlignment="1" applyProtection="1">
      <alignment vertical="center"/>
    </xf>
    <xf numFmtId="8" fontId="0" fillId="7" borderId="88" xfId="0" applyNumberFormat="1" applyFill="1" applyBorder="1" applyAlignment="1" applyProtection="1">
      <alignment vertical="center"/>
    </xf>
    <xf numFmtId="8" fontId="0" fillId="7" borderId="89" xfId="0" applyNumberFormat="1" applyFill="1" applyBorder="1" applyAlignment="1" applyProtection="1">
      <alignment vertical="center"/>
    </xf>
    <xf numFmtId="8" fontId="0" fillId="8" borderId="89" xfId="0" applyNumberFormat="1" applyFill="1" applyBorder="1" applyAlignment="1" applyProtection="1">
      <alignment vertical="center"/>
      <protection locked="0"/>
    </xf>
    <xf numFmtId="0" fontId="7" fillId="18" borderId="90" xfId="0" applyFont="1" applyFill="1" applyBorder="1" applyAlignment="1" applyProtection="1">
      <alignment horizontal="right" vertical="center"/>
      <protection locked="0"/>
    </xf>
    <xf numFmtId="8" fontId="7" fillId="16" borderId="14" xfId="0" applyNumberFormat="1" applyFont="1" applyFill="1" applyBorder="1" applyAlignment="1" applyProtection="1">
      <alignment vertical="center"/>
    </xf>
    <xf numFmtId="8" fontId="0" fillId="26" borderId="29" xfId="0" applyNumberFormat="1" applyFill="1" applyBorder="1" applyAlignment="1" applyProtection="1">
      <alignment vertical="center"/>
    </xf>
    <xf numFmtId="8" fontId="0" fillId="26" borderId="28" xfId="0" applyNumberFormat="1" applyFill="1" applyBorder="1" applyAlignment="1" applyProtection="1">
      <alignment vertical="center"/>
    </xf>
    <xf numFmtId="8" fontId="0" fillId="8" borderId="28" xfId="0" applyNumberFormat="1" applyFill="1" applyBorder="1" applyAlignment="1" applyProtection="1">
      <alignment vertical="center"/>
      <protection locked="0"/>
    </xf>
    <xf numFmtId="0" fontId="7" fillId="18" borderId="91" xfId="0" applyFont="1" applyFill="1" applyBorder="1" applyAlignment="1" applyProtection="1">
      <alignment horizontal="right" vertical="center"/>
      <protection locked="0"/>
    </xf>
    <xf numFmtId="8" fontId="0" fillId="7" borderId="29" xfId="0" applyNumberFormat="1" applyFill="1" applyBorder="1" applyAlignment="1" applyProtection="1">
      <alignment vertical="center"/>
    </xf>
    <xf numFmtId="8" fontId="0" fillId="7" borderId="28" xfId="0" applyNumberFormat="1" applyFill="1" applyBorder="1" applyAlignment="1" applyProtection="1">
      <alignment vertical="center"/>
    </xf>
    <xf numFmtId="40" fontId="0" fillId="0" borderId="0" xfId="0" applyNumberFormat="1" applyAlignment="1" applyProtection="1">
      <alignment vertical="center"/>
      <protection locked="0"/>
    </xf>
    <xf numFmtId="40" fontId="7" fillId="16" borderId="14" xfId="0" applyNumberFormat="1" applyFont="1" applyFill="1" applyBorder="1" applyAlignment="1" applyProtection="1">
      <alignment horizontal="center" vertical="center"/>
    </xf>
    <xf numFmtId="40" fontId="7" fillId="0" borderId="29" xfId="0" applyNumberFormat="1" applyFont="1" applyBorder="1" applyAlignment="1" applyProtection="1">
      <alignment horizontal="center" vertical="center"/>
    </xf>
    <xf numFmtId="40" fontId="7" fillId="0" borderId="28" xfId="0" applyNumberFormat="1" applyFont="1" applyBorder="1" applyAlignment="1" applyProtection="1">
      <alignment horizontal="center" vertical="center"/>
    </xf>
    <xf numFmtId="40" fontId="7" fillId="8" borderId="14" xfId="0" applyNumberFormat="1" applyFont="1" applyFill="1" applyBorder="1" applyAlignment="1" applyProtection="1">
      <alignment horizontal="center" vertical="center"/>
    </xf>
    <xf numFmtId="2" fontId="11" fillId="0" borderId="29" xfId="3" applyNumberFormat="1" applyFont="1" applyBorder="1" applyAlignment="1" applyProtection="1">
      <alignment horizontal="center" vertical="center"/>
      <protection locked="0"/>
    </xf>
    <xf numFmtId="2" fontId="11" fillId="0" borderId="28" xfId="3" applyNumberFormat="1" applyFont="1" applyBorder="1" applyAlignment="1" applyProtection="1">
      <alignment horizontal="center" vertical="center"/>
      <protection locked="0"/>
    </xf>
    <xf numFmtId="40" fontId="7" fillId="7" borderId="29" xfId="0" applyNumberFormat="1" applyFont="1" applyFill="1" applyBorder="1" applyAlignment="1" applyProtection="1">
      <alignment horizontal="center" vertical="center"/>
    </xf>
    <xf numFmtId="40" fontId="7" fillId="7" borderId="28" xfId="0" applyNumberFormat="1" applyFont="1" applyFill="1" applyBorder="1" applyAlignment="1" applyProtection="1">
      <alignment horizontal="center" vertical="center"/>
    </xf>
    <xf numFmtId="8" fontId="0" fillId="0" borderId="29" xfId="0" applyNumberFormat="1" applyBorder="1" applyAlignment="1" applyProtection="1">
      <alignment vertical="center"/>
      <protection locked="0"/>
    </xf>
    <xf numFmtId="8" fontId="0" fillId="0" borderId="28" xfId="0" applyNumberFormat="1" applyBorder="1" applyAlignment="1" applyProtection="1">
      <alignment vertical="center"/>
      <protection locked="0"/>
    </xf>
    <xf numFmtId="0" fontId="0" fillId="0" borderId="0" xfId="0" applyAlignment="1" applyProtection="1">
      <alignment horizontal="center" vertical="center" wrapText="1"/>
      <protection locked="0"/>
    </xf>
    <xf numFmtId="8" fontId="0" fillId="0" borderId="0" xfId="0" applyNumberFormat="1" applyAlignment="1" applyProtection="1">
      <alignment horizontal="center" vertical="center" wrapText="1"/>
      <protection locked="0"/>
    </xf>
    <xf numFmtId="8" fontId="7" fillId="8" borderId="6" xfId="0" applyNumberFormat="1" applyFont="1" applyFill="1" applyBorder="1" applyAlignment="1" applyProtection="1">
      <alignment horizontal="center" vertical="center" wrapText="1"/>
      <protection locked="0"/>
    </xf>
    <xf numFmtId="8" fontId="7" fillId="8" borderId="92" xfId="0" applyNumberFormat="1" applyFont="1" applyFill="1" applyBorder="1" applyAlignment="1" applyProtection="1">
      <alignment horizontal="center" vertical="center" wrapText="1"/>
      <protection locked="0"/>
    </xf>
    <xf numFmtId="8" fontId="7" fillId="8" borderId="93" xfId="0" applyNumberFormat="1" applyFont="1" applyFill="1" applyBorder="1" applyAlignment="1" applyProtection="1">
      <alignment horizontal="center" vertical="center" wrapText="1"/>
      <protection locked="0"/>
    </xf>
    <xf numFmtId="8" fontId="0" fillId="8" borderId="93" xfId="0" applyNumberFormat="1" applyFill="1" applyBorder="1" applyAlignment="1" applyProtection="1">
      <alignment horizontal="center" vertical="center" wrapText="1"/>
      <protection locked="0"/>
    </xf>
    <xf numFmtId="0" fontId="0" fillId="8" borderId="94" xfId="0" applyFill="1" applyBorder="1" applyAlignment="1" applyProtection="1">
      <alignment horizontal="center" vertical="center" wrapText="1"/>
      <protection locked="0"/>
    </xf>
    <xf numFmtId="0" fontId="7" fillId="2" borderId="95" xfId="0" applyFont="1" applyFill="1" applyBorder="1"/>
    <xf numFmtId="0" fontId="7" fillId="2" borderId="0" xfId="0" applyFont="1" applyFill="1" applyBorder="1"/>
    <xf numFmtId="49" fontId="30" fillId="8" borderId="11" xfId="0" applyNumberFormat="1" applyFont="1" applyFill="1" applyBorder="1" applyAlignment="1" applyProtection="1">
      <alignment horizontal="center" vertical="center"/>
    </xf>
    <xf numFmtId="49" fontId="31" fillId="2" borderId="0" xfId="0" applyNumberFormat="1" applyFont="1" applyFill="1" applyAlignment="1" applyProtection="1">
      <alignment vertical="center"/>
    </xf>
    <xf numFmtId="49" fontId="30" fillId="8" borderId="98" xfId="0" applyNumberFormat="1" applyFont="1" applyFill="1" applyBorder="1" applyAlignment="1" applyProtection="1">
      <alignment horizontal="center" vertical="center"/>
    </xf>
    <xf numFmtId="49" fontId="32" fillId="8" borderId="8" xfId="0" applyNumberFormat="1" applyFont="1" applyFill="1" applyBorder="1" applyAlignment="1" applyProtection="1">
      <alignment horizontal="center"/>
    </xf>
    <xf numFmtId="49" fontId="32" fillId="8" borderId="0" xfId="0" applyNumberFormat="1" applyFont="1" applyFill="1" applyBorder="1" applyAlignment="1" applyProtection="1">
      <alignment horizontal="center"/>
    </xf>
    <xf numFmtId="49" fontId="32" fillId="8" borderId="0" xfId="0" applyNumberFormat="1" applyFont="1" applyFill="1" applyBorder="1" applyAlignment="1" applyProtection="1">
      <alignment horizontal="centerContinuous"/>
    </xf>
    <xf numFmtId="49" fontId="32" fillId="8" borderId="9" xfId="0" applyNumberFormat="1" applyFont="1" applyFill="1" applyBorder="1" applyAlignment="1" applyProtection="1">
      <alignment horizontal="centerContinuous"/>
    </xf>
    <xf numFmtId="49" fontId="12" fillId="2" borderId="0" xfId="0" applyNumberFormat="1" applyFont="1" applyFill="1" applyProtection="1"/>
    <xf numFmtId="0" fontId="34" fillId="8" borderId="74" xfId="0" applyNumberFormat="1" applyFont="1" applyFill="1" applyBorder="1" applyAlignment="1" applyProtection="1">
      <alignment horizontal="left" indent="1"/>
      <protection locked="0"/>
    </xf>
    <xf numFmtId="49" fontId="32" fillId="8" borderId="8" xfId="0" applyNumberFormat="1" applyFont="1" applyFill="1" applyBorder="1" applyProtection="1"/>
    <xf numFmtId="49" fontId="32" fillId="8" borderId="0" xfId="0" applyNumberFormat="1" applyFont="1" applyFill="1" applyBorder="1" applyProtection="1"/>
    <xf numFmtId="49" fontId="32" fillId="8" borderId="0" xfId="0" applyNumberFormat="1" applyFont="1" applyFill="1" applyBorder="1" applyAlignment="1" applyProtection="1">
      <alignment horizontal="right"/>
    </xf>
    <xf numFmtId="49" fontId="32" fillId="8" borderId="9" xfId="0" applyNumberFormat="1" applyFont="1" applyFill="1" applyBorder="1" applyProtection="1"/>
    <xf numFmtId="49" fontId="32" fillId="0" borderId="28" xfId="0" applyNumberFormat="1" applyFont="1" applyFill="1" applyBorder="1" applyAlignment="1" applyProtection="1"/>
    <xf numFmtId="49" fontId="32" fillId="8" borderId="63" xfId="0" applyNumberFormat="1" applyFont="1" applyFill="1" applyBorder="1" applyAlignment="1" applyProtection="1"/>
    <xf numFmtId="0" fontId="32" fillId="8" borderId="74" xfId="0" applyNumberFormat="1" applyFont="1" applyFill="1" applyBorder="1" applyAlignment="1" applyProtection="1">
      <alignment horizontal="left" vertical="top" wrapText="1"/>
    </xf>
    <xf numFmtId="49" fontId="32" fillId="8" borderId="8" xfId="0" applyNumberFormat="1" applyFont="1" applyFill="1" applyBorder="1" applyAlignment="1" applyProtection="1"/>
    <xf numFmtId="49" fontId="32" fillId="8" borderId="8" xfId="0" applyNumberFormat="1" applyFont="1" applyFill="1" applyBorder="1" applyAlignment="1" applyProtection="1">
      <alignment vertical="top"/>
    </xf>
    <xf numFmtId="0" fontId="32" fillId="8" borderId="0" xfId="0" applyNumberFormat="1" applyFont="1" applyFill="1" applyBorder="1" applyAlignment="1" applyProtection="1">
      <alignment horizontal="left" vertical="top" wrapText="1"/>
    </xf>
    <xf numFmtId="0" fontId="32" fillId="8" borderId="9" xfId="0" applyNumberFormat="1" applyFont="1" applyFill="1" applyBorder="1" applyAlignment="1" applyProtection="1">
      <alignment horizontal="left" vertical="top" wrapText="1"/>
    </xf>
    <xf numFmtId="49" fontId="32" fillId="8" borderId="74" xfId="0" applyNumberFormat="1" applyFont="1" applyFill="1" applyBorder="1" applyAlignment="1" applyProtection="1">
      <alignment horizontal="left" vertical="top"/>
    </xf>
    <xf numFmtId="49" fontId="32" fillId="8" borderId="8" xfId="0" applyNumberFormat="1" applyFont="1" applyFill="1" applyBorder="1" applyAlignment="1" applyProtection="1">
      <alignment horizontal="right" vertical="center"/>
    </xf>
    <xf numFmtId="0" fontId="7" fillId="8" borderId="74" xfId="0" applyNumberFormat="1" applyFont="1" applyFill="1" applyBorder="1" applyAlignment="1" applyProtection="1">
      <alignment horizontal="left" vertical="top" wrapText="1"/>
      <protection locked="0"/>
    </xf>
    <xf numFmtId="49" fontId="32" fillId="8" borderId="0" xfId="0" applyNumberFormat="1" applyFont="1" applyFill="1" applyBorder="1" applyAlignment="1" applyProtection="1"/>
    <xf numFmtId="49" fontId="32" fillId="8" borderId="9" xfId="0" applyNumberFormat="1" applyFont="1" applyFill="1" applyBorder="1" applyAlignment="1" applyProtection="1"/>
    <xf numFmtId="49" fontId="32" fillId="8" borderId="8" xfId="0" applyNumberFormat="1" applyFont="1" applyFill="1" applyBorder="1" applyAlignment="1" applyProtection="1">
      <alignment vertical="top" wrapText="1"/>
    </xf>
    <xf numFmtId="49" fontId="32" fillId="8" borderId="23" xfId="0" applyNumberFormat="1" applyFont="1" applyFill="1" applyBorder="1" applyProtection="1"/>
    <xf numFmtId="49" fontId="32" fillId="8" borderId="9" xfId="0" applyNumberFormat="1" applyFont="1" applyFill="1" applyBorder="1" applyAlignment="1" applyProtection="1">
      <alignment horizontal="center"/>
    </xf>
    <xf numFmtId="49" fontId="32" fillId="2" borderId="0" xfId="0" applyNumberFormat="1" applyFont="1" applyFill="1" applyProtection="1"/>
    <xf numFmtId="49" fontId="32" fillId="2" borderId="0" xfId="0" applyNumberFormat="1" applyFont="1" applyFill="1" applyBorder="1" applyProtection="1"/>
    <xf numFmtId="0" fontId="7" fillId="2" borderId="0" xfId="0" applyFont="1" applyFill="1"/>
    <xf numFmtId="0" fontId="7" fillId="0" borderId="0" xfId="0" applyFont="1"/>
    <xf numFmtId="0" fontId="32" fillId="0" borderId="8" xfId="0" applyNumberFormat="1" applyFont="1" applyFill="1" applyBorder="1" applyAlignment="1" applyProtection="1">
      <alignment horizontal="left" vertical="top" wrapText="1"/>
      <protection locked="0"/>
    </xf>
    <xf numFmtId="0" fontId="32" fillId="0" borderId="0" xfId="0" applyNumberFormat="1" applyFont="1" applyFill="1" applyBorder="1" applyAlignment="1" applyProtection="1">
      <alignment horizontal="left" vertical="top" wrapText="1"/>
      <protection locked="0"/>
    </xf>
    <xf numFmtId="0" fontId="32" fillId="0" borderId="9" xfId="0" applyNumberFormat="1" applyFont="1" applyFill="1" applyBorder="1" applyAlignment="1" applyProtection="1">
      <alignment horizontal="left" vertical="top" wrapText="1"/>
      <protection locked="0"/>
    </xf>
    <xf numFmtId="0" fontId="32" fillId="0" borderId="32" xfId="0" applyNumberFormat="1" applyFont="1" applyFill="1" applyBorder="1" applyAlignment="1" applyProtection="1">
      <alignment horizontal="left" vertical="top" wrapText="1"/>
      <protection locked="0"/>
    </xf>
    <xf numFmtId="0" fontId="32" fillId="0" borderId="34" xfId="0" applyNumberFormat="1" applyFont="1" applyFill="1" applyBorder="1" applyAlignment="1" applyProtection="1">
      <alignment horizontal="left" vertical="top" wrapText="1"/>
      <protection locked="0"/>
    </xf>
    <xf numFmtId="0" fontId="32" fillId="0" borderId="35" xfId="0" applyNumberFormat="1" applyFont="1" applyFill="1" applyBorder="1" applyAlignment="1" applyProtection="1">
      <alignment horizontal="left" vertical="top" wrapText="1"/>
      <protection locked="0"/>
    </xf>
    <xf numFmtId="0" fontId="32" fillId="0" borderId="100" xfId="0" applyNumberFormat="1" applyFont="1" applyFill="1" applyBorder="1" applyAlignment="1" applyProtection="1">
      <alignment horizontal="left" vertical="top" wrapText="1"/>
      <protection locked="0"/>
    </xf>
    <xf numFmtId="0" fontId="7" fillId="0" borderId="101" xfId="0" applyNumberFormat="1" applyFont="1" applyFill="1" applyBorder="1" applyAlignment="1" applyProtection="1">
      <alignment horizontal="left" vertical="top" wrapText="1"/>
      <protection locked="0"/>
    </xf>
    <xf numFmtId="49" fontId="32" fillId="0" borderId="61" xfId="0" applyNumberFormat="1" applyFont="1" applyFill="1" applyBorder="1" applyAlignment="1" applyProtection="1">
      <alignment horizontal="left" vertical="top" wrapText="1"/>
    </xf>
    <xf numFmtId="49" fontId="32" fillId="0" borderId="20" xfId="0" applyNumberFormat="1" applyFont="1" applyFill="1" applyBorder="1" applyAlignment="1" applyProtection="1">
      <alignment horizontal="left" vertical="top" wrapText="1"/>
    </xf>
    <xf numFmtId="49" fontId="32" fillId="0" borderId="62" xfId="0" applyNumberFormat="1" applyFont="1" applyFill="1" applyBorder="1" applyAlignment="1" applyProtection="1">
      <alignment horizontal="left" vertical="top" wrapText="1"/>
    </xf>
    <xf numFmtId="49" fontId="32" fillId="0" borderId="65" xfId="0" applyNumberFormat="1" applyFont="1" applyFill="1" applyBorder="1" applyAlignment="1" applyProtection="1">
      <alignment horizontal="left" vertical="top" wrapText="1"/>
    </xf>
    <xf numFmtId="49" fontId="32" fillId="0" borderId="23" xfId="0" applyNumberFormat="1" applyFont="1" applyFill="1" applyBorder="1" applyAlignment="1" applyProtection="1">
      <alignment horizontal="left" vertical="top" wrapText="1"/>
    </xf>
    <xf numFmtId="49" fontId="32" fillId="0" borderId="66" xfId="0" applyNumberFormat="1" applyFont="1" applyFill="1" applyBorder="1" applyAlignment="1" applyProtection="1">
      <alignment horizontal="left" vertical="top" wrapText="1"/>
    </xf>
    <xf numFmtId="49" fontId="32" fillId="0" borderId="29" xfId="0" applyNumberFormat="1" applyFont="1" applyFill="1" applyBorder="1" applyAlignment="1" applyProtection="1">
      <alignment horizontal="justify" vertical="top"/>
    </xf>
    <xf numFmtId="49" fontId="32" fillId="0" borderId="17" xfId="0" applyNumberFormat="1" applyFont="1" applyFill="1" applyBorder="1" applyAlignment="1" applyProtection="1">
      <alignment horizontal="justify" vertical="top"/>
    </xf>
    <xf numFmtId="49" fontId="32" fillId="0" borderId="30" xfId="0" applyNumberFormat="1" applyFont="1" applyFill="1" applyBorder="1" applyAlignment="1" applyProtection="1">
      <alignment horizontal="justify" vertical="top"/>
    </xf>
    <xf numFmtId="49" fontId="32" fillId="8" borderId="8" xfId="0" applyNumberFormat="1" applyFont="1" applyFill="1" applyBorder="1" applyAlignment="1" applyProtection="1"/>
    <xf numFmtId="49" fontId="32" fillId="8" borderId="0" xfId="0" applyNumberFormat="1" applyFont="1" applyFill="1" applyBorder="1" applyAlignment="1" applyProtection="1"/>
    <xf numFmtId="49" fontId="30" fillId="8" borderId="10" xfId="0" applyNumberFormat="1" applyFont="1" applyFill="1" applyBorder="1" applyAlignment="1" applyProtection="1">
      <alignment horizontal="center" vertical="center"/>
    </xf>
    <xf numFmtId="49" fontId="30" fillId="8" borderId="13" xfId="0" applyNumberFormat="1" applyFont="1" applyFill="1" applyBorder="1" applyAlignment="1" applyProtection="1">
      <alignment horizontal="center" vertical="center"/>
    </xf>
    <xf numFmtId="49" fontId="30" fillId="8" borderId="96" xfId="0" applyNumberFormat="1" applyFont="1" applyFill="1" applyBorder="1" applyAlignment="1" applyProtection="1">
      <alignment horizontal="center" vertical="center"/>
    </xf>
    <xf numFmtId="49" fontId="30" fillId="8" borderId="97" xfId="0" applyNumberFormat="1" applyFont="1" applyFill="1" applyBorder="1" applyAlignment="1" applyProtection="1">
      <alignment horizontal="center" vertical="center"/>
    </xf>
    <xf numFmtId="0" fontId="33" fillId="27" borderId="61" xfId="0" applyFont="1" applyFill="1" applyBorder="1" applyAlignment="1">
      <alignment horizontal="center" wrapText="1"/>
    </xf>
    <xf numFmtId="0" fontId="0" fillId="0" borderId="20" xfId="0" applyBorder="1"/>
    <xf numFmtId="0" fontId="0" fillId="0" borderId="62" xfId="0" applyBorder="1"/>
    <xf numFmtId="0" fontId="0" fillId="0" borderId="63" xfId="0" applyBorder="1"/>
    <xf numFmtId="0" fontId="0" fillId="0" borderId="0" xfId="0"/>
    <xf numFmtId="0" fontId="0" fillId="0" borderId="64" xfId="0" applyBorder="1"/>
    <xf numFmtId="0" fontId="0" fillId="0" borderId="65" xfId="0" applyBorder="1"/>
    <xf numFmtId="0" fontId="0" fillId="0" borderId="23" xfId="0" applyBorder="1"/>
    <xf numFmtId="0" fontId="0" fillId="0" borderId="66" xfId="0" applyBorder="1"/>
    <xf numFmtId="49" fontId="32" fillId="8" borderId="8" xfId="0" applyNumberFormat="1" applyFont="1" applyFill="1" applyBorder="1" applyAlignment="1" applyProtection="1">
      <alignment horizontal="right"/>
    </xf>
    <xf numFmtId="49" fontId="32" fillId="8" borderId="99" xfId="0" applyNumberFormat="1" applyFont="1" applyFill="1" applyBorder="1" applyAlignment="1" applyProtection="1">
      <alignment horizontal="right"/>
    </xf>
    <xf numFmtId="0" fontId="32" fillId="0" borderId="100" xfId="0" applyNumberFormat="1" applyFont="1" applyFill="1" applyBorder="1" applyAlignment="1" applyProtection="1">
      <alignment horizontal="left"/>
      <protection locked="0"/>
    </xf>
    <xf numFmtId="0" fontId="32" fillId="0" borderId="101" xfId="0" applyNumberFormat="1" applyFont="1" applyFill="1" applyBorder="1" applyAlignment="1" applyProtection="1">
      <alignment horizontal="left"/>
      <protection locked="0"/>
    </xf>
    <xf numFmtId="0" fontId="32" fillId="0" borderId="102" xfId="0" applyNumberFormat="1" applyFont="1" applyFill="1" applyBorder="1" applyAlignment="1" applyProtection="1">
      <alignment horizontal="left"/>
      <protection locked="0"/>
    </xf>
    <xf numFmtId="49" fontId="32" fillId="8" borderId="103" xfId="0" applyNumberFormat="1" applyFont="1" applyFill="1" applyBorder="1" applyAlignment="1" applyProtection="1">
      <alignment horizontal="right"/>
    </xf>
    <xf numFmtId="49" fontId="32" fillId="8" borderId="64" xfId="0" applyNumberFormat="1" applyFont="1" applyFill="1" applyBorder="1" applyAlignment="1" applyProtection="1">
      <alignment horizontal="right"/>
    </xf>
    <xf numFmtId="0" fontId="32" fillId="0" borderId="29" xfId="0" applyNumberFormat="1" applyFont="1" applyFill="1" applyBorder="1" applyAlignment="1" applyProtection="1">
      <alignment horizontal="left" indent="1"/>
      <protection locked="0"/>
    </xf>
    <xf numFmtId="0" fontId="34" fillId="0" borderId="17" xfId="0" applyNumberFormat="1" applyFont="1" applyFill="1" applyBorder="1" applyAlignment="1" applyProtection="1">
      <alignment horizontal="left" indent="1"/>
      <protection locked="0"/>
    </xf>
    <xf numFmtId="49" fontId="32" fillId="8" borderId="0" xfId="0" applyNumberFormat="1" applyFont="1" applyFill="1" applyBorder="1" applyAlignment="1" applyProtection="1">
      <alignment horizontal="right"/>
    </xf>
    <xf numFmtId="0" fontId="32" fillId="0" borderId="104" xfId="0" applyNumberFormat="1" applyFont="1" applyFill="1" applyBorder="1" applyAlignment="1" applyProtection="1">
      <alignment horizontal="left" vertical="top" wrapText="1"/>
    </xf>
    <xf numFmtId="0" fontId="32" fillId="0" borderId="105" xfId="0" applyNumberFormat="1" applyFont="1" applyFill="1" applyBorder="1" applyAlignment="1" applyProtection="1">
      <alignment horizontal="left" vertical="top" wrapText="1"/>
    </xf>
    <xf numFmtId="0" fontId="32" fillId="0" borderId="103" xfId="0" applyNumberFormat="1" applyFont="1" applyFill="1" applyBorder="1" applyAlignment="1" applyProtection="1">
      <alignment horizontal="left" vertical="top" wrapText="1"/>
    </xf>
    <xf numFmtId="0" fontId="32" fillId="0" borderId="0" xfId="0" applyNumberFormat="1" applyFont="1" applyFill="1" applyBorder="1" applyAlignment="1" applyProtection="1">
      <alignment horizontal="left" vertical="top" wrapText="1"/>
    </xf>
    <xf numFmtId="0" fontId="32" fillId="0" borderId="106" xfId="0" applyNumberFormat="1" applyFont="1" applyFill="1" applyBorder="1" applyAlignment="1" applyProtection="1">
      <alignment horizontal="left" vertical="top" wrapText="1"/>
    </xf>
    <xf numFmtId="0" fontId="32" fillId="0" borderId="107" xfId="0" applyNumberFormat="1" applyFont="1" applyFill="1" applyBorder="1" applyAlignment="1" applyProtection="1">
      <alignment horizontal="left" vertical="top" wrapText="1"/>
    </xf>
    <xf numFmtId="0" fontId="32" fillId="0" borderId="104" xfId="0" quotePrefix="1" applyNumberFormat="1" applyFont="1" applyFill="1" applyBorder="1" applyAlignment="1" applyProtection="1">
      <alignment horizontal="left" vertical="top" wrapText="1"/>
    </xf>
    <xf numFmtId="15" fontId="32" fillId="0" borderId="104" xfId="0" quotePrefix="1" applyNumberFormat="1" applyFont="1" applyFill="1" applyBorder="1" applyAlignment="1" applyProtection="1">
      <alignment horizontal="left" vertical="top" wrapText="1"/>
    </xf>
    <xf numFmtId="49" fontId="32" fillId="0" borderId="63" xfId="0" applyNumberFormat="1" applyFont="1" applyFill="1" applyBorder="1" applyAlignment="1" applyProtection="1">
      <alignment horizontal="left" vertical="top" wrapText="1"/>
    </xf>
    <xf numFmtId="49" fontId="32" fillId="0" borderId="0" xfId="0" applyNumberFormat="1" applyFont="1" applyFill="1" applyBorder="1" applyAlignment="1" applyProtection="1">
      <alignment horizontal="left" vertical="top" wrapText="1"/>
    </xf>
    <xf numFmtId="49" fontId="32" fillId="0" borderId="64" xfId="0" applyNumberFormat="1" applyFont="1" applyFill="1" applyBorder="1" applyAlignment="1" applyProtection="1">
      <alignment horizontal="left" vertical="top" wrapText="1"/>
    </xf>
    <xf numFmtId="0" fontId="29" fillId="18" borderId="2" xfId="0" applyFont="1" applyFill="1" applyBorder="1" applyAlignment="1" applyProtection="1">
      <alignment horizontal="center" vertical="center"/>
      <protection locked="0"/>
    </xf>
    <xf numFmtId="0" fontId="29" fillId="18" borderId="3" xfId="0" applyFont="1" applyFill="1" applyBorder="1" applyAlignment="1" applyProtection="1">
      <alignment horizontal="center" vertical="center"/>
      <protection locked="0"/>
    </xf>
    <xf numFmtId="0" fontId="29" fillId="18" borderId="4" xfId="0" applyFont="1" applyFill="1" applyBorder="1" applyAlignment="1" applyProtection="1">
      <alignment horizontal="center" vertical="center"/>
      <protection locked="0"/>
    </xf>
    <xf numFmtId="0" fontId="7" fillId="7" borderId="29" xfId="7" applyFont="1" applyFill="1" applyBorder="1" applyAlignment="1">
      <alignment horizontal="left" vertical="center" wrapText="1"/>
    </xf>
    <xf numFmtId="0" fontId="7" fillId="7" borderId="17" xfId="7" applyFont="1" applyFill="1" applyBorder="1" applyAlignment="1">
      <alignment horizontal="left" vertical="center" wrapText="1"/>
    </xf>
    <xf numFmtId="0" fontId="7" fillId="7" borderId="30" xfId="7" applyFont="1" applyFill="1" applyBorder="1" applyAlignment="1">
      <alignment horizontal="left" vertical="center" wrapText="1"/>
    </xf>
    <xf numFmtId="0" fontId="19" fillId="13" borderId="61" xfId="6" applyFont="1" applyFill="1" applyBorder="1" applyAlignment="1">
      <alignment horizontal="center" vertical="center" wrapText="1"/>
    </xf>
    <xf numFmtId="0" fontId="18" fillId="0" borderId="20" xfId="6" applyBorder="1" applyAlignment="1">
      <alignment horizontal="center" vertical="center" wrapText="1"/>
    </xf>
    <xf numFmtId="0" fontId="18" fillId="0" borderId="62" xfId="6" applyBorder="1" applyAlignment="1">
      <alignment horizontal="center" vertical="center" wrapText="1"/>
    </xf>
    <xf numFmtId="0" fontId="18" fillId="0" borderId="63" xfId="6" applyBorder="1" applyAlignment="1">
      <alignment horizontal="center" vertical="center" wrapText="1"/>
    </xf>
    <xf numFmtId="0" fontId="18" fillId="0" borderId="0" xfId="6" applyAlignment="1">
      <alignment horizontal="center" vertical="center" wrapText="1"/>
    </xf>
    <xf numFmtId="0" fontId="18" fillId="0" borderId="64" xfId="6" applyBorder="1" applyAlignment="1">
      <alignment horizontal="center" vertical="center" wrapText="1"/>
    </xf>
    <xf numFmtId="0" fontId="18" fillId="0" borderId="65" xfId="6" applyBorder="1" applyAlignment="1">
      <alignment horizontal="center" vertical="center" wrapText="1"/>
    </xf>
    <xf numFmtId="0" fontId="18" fillId="0" borderId="23" xfId="6" applyBorder="1" applyAlignment="1">
      <alignment horizontal="center" vertical="center" wrapText="1"/>
    </xf>
    <xf numFmtId="0" fontId="18" fillId="0" borderId="66" xfId="6" applyBorder="1" applyAlignment="1">
      <alignment horizontal="center" vertical="center" wrapText="1"/>
    </xf>
    <xf numFmtId="0" fontId="20" fillId="14" borderId="29" xfId="6" applyFont="1" applyFill="1" applyBorder="1"/>
    <xf numFmtId="0" fontId="18" fillId="14" borderId="67" xfId="6" applyFill="1" applyBorder="1"/>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7" fillId="0" borderId="26" xfId="0" applyFont="1" applyBorder="1" applyAlignment="1">
      <alignment horizontal="right" vertical="center"/>
    </xf>
    <xf numFmtId="42" fontId="0" fillId="7" borderId="29" xfId="0" applyNumberFormat="1" applyFill="1" applyBorder="1" applyAlignment="1">
      <alignment horizontal="right"/>
    </xf>
    <xf numFmtId="42" fontId="0" fillId="7" borderId="30" xfId="0" applyNumberFormat="1" applyFill="1" applyBorder="1" applyAlignment="1">
      <alignment horizontal="right"/>
    </xf>
    <xf numFmtId="0" fontId="9" fillId="11" borderId="15" xfId="0" applyFont="1" applyFill="1" applyBorder="1" applyAlignment="1">
      <alignment horizontal="right"/>
    </xf>
    <xf numFmtId="0" fontId="9" fillId="11" borderId="17" xfId="0" applyFont="1" applyFill="1" applyBorder="1" applyAlignment="1">
      <alignment horizontal="right"/>
    </xf>
    <xf numFmtId="0" fontId="9" fillId="11" borderId="23" xfId="0" applyFont="1" applyFill="1" applyBorder="1" applyAlignment="1">
      <alignment horizontal="right"/>
    </xf>
    <xf numFmtId="0" fontId="9" fillId="11" borderId="25" xfId="0" applyFont="1" applyFill="1" applyBorder="1" applyAlignment="1">
      <alignment horizontal="right"/>
    </xf>
    <xf numFmtId="0" fontId="9" fillId="11" borderId="20" xfId="0" applyFont="1" applyFill="1" applyBorder="1" applyAlignment="1">
      <alignment horizontal="center"/>
    </xf>
    <xf numFmtId="0" fontId="9" fillId="11" borderId="21" xfId="0" applyFont="1" applyFill="1" applyBorder="1" applyAlignment="1">
      <alignment horizontal="center"/>
    </xf>
    <xf numFmtId="0" fontId="9" fillId="11" borderId="16" xfId="0" applyFont="1" applyFill="1" applyBorder="1" applyAlignment="1">
      <alignment horizontal="right"/>
    </xf>
    <xf numFmtId="0" fontId="9" fillId="11" borderId="17" xfId="0" applyFont="1" applyFill="1" applyBorder="1" applyAlignment="1">
      <alignment horizontal="center"/>
    </xf>
    <xf numFmtId="0" fontId="9" fillId="11" borderId="16" xfId="0" applyFont="1" applyFill="1" applyBorder="1" applyAlignment="1">
      <alignment horizontal="center"/>
    </xf>
    <xf numFmtId="0" fontId="0" fillId="0" borderId="0" xfId="0" applyBorder="1" applyAlignment="1">
      <alignment horizontal="left" vertical="center" wrapText="1"/>
    </xf>
    <xf numFmtId="0" fontId="0" fillId="0" borderId="0" xfId="0" applyBorder="1" applyAlignment="1">
      <alignment horizontal="left" vertical="top" wrapText="1"/>
    </xf>
    <xf numFmtId="0" fontId="0" fillId="0" borderId="0" xfId="0" applyBorder="1" applyAlignment="1">
      <alignment horizontal="center"/>
    </xf>
    <xf numFmtId="0" fontId="7" fillId="11" borderId="15" xfId="0" applyFont="1" applyFill="1" applyBorder="1" applyAlignment="1">
      <alignment horizontal="center"/>
    </xf>
    <xf numFmtId="0" fontId="7" fillId="11" borderId="17" xfId="0" applyFont="1" applyFill="1" applyBorder="1" applyAlignment="1">
      <alignment horizontal="center"/>
    </xf>
    <xf numFmtId="0" fontId="7" fillId="11" borderId="16" xfId="0" applyFont="1" applyFill="1" applyBorder="1" applyAlignment="1">
      <alignment horizontal="center"/>
    </xf>
    <xf numFmtId="0" fontId="0" fillId="0" borderId="20" xfId="0" applyBorder="1" applyAlignment="1">
      <alignment horizontal="center" vertical="top" wrapText="1"/>
    </xf>
    <xf numFmtId="0" fontId="0" fillId="11" borderId="19" xfId="0" applyFill="1" applyBorder="1" applyAlignment="1">
      <alignment horizontal="center"/>
    </xf>
    <xf numFmtId="0" fontId="0" fillId="11" borderId="20" xfId="0" applyFill="1" applyBorder="1" applyAlignment="1">
      <alignment horizontal="center"/>
    </xf>
    <xf numFmtId="0" fontId="0" fillId="11" borderId="21" xfId="0" applyFill="1" applyBorder="1" applyAlignment="1">
      <alignment horizontal="center"/>
    </xf>
    <xf numFmtId="167" fontId="0" fillId="7" borderId="29" xfId="0" applyNumberFormat="1" applyFill="1" applyBorder="1" applyAlignment="1">
      <alignment horizontal="right"/>
    </xf>
    <xf numFmtId="167" fontId="0" fillId="7" borderId="30" xfId="0" applyNumberFormat="1" applyFill="1" applyBorder="1" applyAlignment="1">
      <alignment horizontal="right"/>
    </xf>
    <xf numFmtId="0" fontId="0" fillId="11" borderId="32" xfId="0" applyFill="1" applyBorder="1" applyAlignment="1">
      <alignment horizontal="center"/>
    </xf>
    <xf numFmtId="0" fontId="0" fillId="11" borderId="34" xfId="0" applyFill="1" applyBorder="1" applyAlignment="1">
      <alignment horizontal="center"/>
    </xf>
    <xf numFmtId="0" fontId="0" fillId="11" borderId="35" xfId="0" applyFill="1" applyBorder="1" applyAlignment="1">
      <alignment horizontal="center"/>
    </xf>
    <xf numFmtId="0" fontId="7" fillId="12" borderId="45" xfId="0" applyFont="1" applyFill="1"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10" fontId="5" fillId="11" borderId="15" xfId="0" applyNumberFormat="1" applyFont="1" applyFill="1" applyBorder="1" applyAlignment="1">
      <alignment horizontal="center"/>
    </xf>
    <xf numFmtId="10" fontId="5" fillId="11" borderId="17" xfId="0" applyNumberFormat="1" applyFont="1" applyFill="1" applyBorder="1" applyAlignment="1">
      <alignment horizontal="center"/>
    </xf>
    <xf numFmtId="10" fontId="5" fillId="11" borderId="16" xfId="0" applyNumberFormat="1" applyFont="1" applyFill="1" applyBorder="1" applyAlignment="1">
      <alignment horizontal="center"/>
    </xf>
    <xf numFmtId="0" fontId="7" fillId="7" borderId="53" xfId="0" applyFont="1" applyFill="1" applyBorder="1" applyAlignment="1">
      <alignment horizontal="right" vertical="center"/>
    </xf>
    <xf numFmtId="0" fontId="7" fillId="7" borderId="54" xfId="0" applyFont="1" applyFill="1" applyBorder="1" applyAlignment="1">
      <alignment horizontal="right" vertical="center"/>
    </xf>
    <xf numFmtId="0" fontId="7" fillId="6" borderId="56" xfId="0" applyFont="1" applyFill="1" applyBorder="1" applyAlignment="1">
      <alignment horizontal="right" vertical="center"/>
    </xf>
    <xf numFmtId="0" fontId="7" fillId="6" borderId="27" xfId="0" applyFont="1" applyFill="1" applyBorder="1" applyAlignment="1">
      <alignment horizontal="right" vertical="center"/>
    </xf>
    <xf numFmtId="0" fontId="7" fillId="7" borderId="58" xfId="0" applyFont="1" applyFill="1" applyBorder="1" applyAlignment="1">
      <alignment horizontal="right" vertical="center"/>
    </xf>
    <xf numFmtId="0" fontId="7" fillId="7" borderId="59" xfId="0" applyFont="1" applyFill="1" applyBorder="1" applyAlignment="1">
      <alignment horizontal="right" vertical="center"/>
    </xf>
    <xf numFmtId="0" fontId="7" fillId="0" borderId="0" xfId="0" applyFont="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44" fontId="0" fillId="7" borderId="28" xfId="0" applyNumberFormat="1" applyFill="1" applyBorder="1" applyAlignment="1">
      <alignment horizontal="right"/>
    </xf>
    <xf numFmtId="49" fontId="31" fillId="0" borderId="61" xfId="0" applyNumberFormat="1" applyFont="1" applyFill="1" applyBorder="1" applyAlignment="1" applyProtection="1">
      <alignment horizontal="left" vertical="top" wrapText="1"/>
    </xf>
  </cellXfs>
  <cellStyles count="12">
    <cellStyle name="Currency 2" xfId="9"/>
    <cellStyle name="Hyperlink" xfId="4" builtinId="8"/>
    <cellStyle name="Normal" xfId="0" builtinId="0"/>
    <cellStyle name="Normal 2" xfId="6"/>
    <cellStyle name="Normal 3" xfId="7"/>
    <cellStyle name="Normal 4" xfId="10"/>
    <cellStyle name="Normal_Tab A" xfId="5"/>
    <cellStyle name="Output" xfId="2" builtinId="21"/>
    <cellStyle name="Percent" xfId="3" builtinId="5"/>
    <cellStyle name="Percent 2" xfId="8"/>
    <cellStyle name="Percent 3" xfId="11"/>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143</xdr:col>
      <xdr:colOff>674846</xdr:colOff>
      <xdr:row>17</xdr:row>
      <xdr:rowOff>314801</xdr:rowOff>
    </xdr:from>
    <xdr:ext cx="3725635" cy="264560"/>
    <xdr:sp macro="" textlink="">
      <xdr:nvSpPr>
        <xdr:cNvPr id="2" name="TextBox 1">
          <a:extLst>
            <a:ext uri="{FF2B5EF4-FFF2-40B4-BE49-F238E27FC236}"/>
          </a:extLst>
        </xdr:cNvPr>
        <xdr:cNvSpPr txBox="1"/>
      </xdr:nvSpPr>
      <xdr:spPr>
        <a:xfrm>
          <a:off x="29507021" y="5363051"/>
          <a:ext cx="37256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lOST SALES CAN BE FOUND ON THE DMS SUMMARY REPOR</a:t>
          </a:r>
          <a:r>
            <a:rPr lang="en-US" sz="1100"/>
            <a:t>T</a:t>
          </a:r>
        </a:p>
      </xdr:txBody>
    </xdr:sp>
    <xdr:clientData/>
  </xdr:oneCellAnchor>
  <xdr:twoCellAnchor>
    <xdr:from>
      <xdr:col>145</xdr:col>
      <xdr:colOff>71438</xdr:colOff>
      <xdr:row>5</xdr:row>
      <xdr:rowOff>238125</xdr:rowOff>
    </xdr:from>
    <xdr:to>
      <xdr:col>145</xdr:col>
      <xdr:colOff>438800</xdr:colOff>
      <xdr:row>17</xdr:row>
      <xdr:rowOff>23812</xdr:rowOff>
    </xdr:to>
    <xdr:cxnSp macro="">
      <xdr:nvCxnSpPr>
        <xdr:cNvPr id="3" name="Straight Arrow Connector 2">
          <a:extLst>
            <a:ext uri="{FF2B5EF4-FFF2-40B4-BE49-F238E27FC236}"/>
          </a:extLst>
        </xdr:cNvPr>
        <xdr:cNvCxnSpPr/>
      </xdr:nvCxnSpPr>
      <xdr:spPr>
        <a:xfrm flipV="1">
          <a:off x="31465838" y="1400175"/>
          <a:ext cx="367362" cy="367188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145</xdr:col>
      <xdr:colOff>674846</xdr:colOff>
      <xdr:row>8</xdr:row>
      <xdr:rowOff>169069</xdr:rowOff>
    </xdr:from>
    <xdr:to>
      <xdr:col>153</xdr:col>
      <xdr:colOff>271938</xdr:colOff>
      <xdr:row>16</xdr:row>
      <xdr:rowOff>297673</xdr:rowOff>
    </xdr:to>
    <xdr:cxnSp macro="">
      <xdr:nvCxnSpPr>
        <xdr:cNvPr id="4" name="Straight Arrow Connector 3">
          <a:extLst>
            <a:ext uri="{FF2B5EF4-FFF2-40B4-BE49-F238E27FC236}"/>
          </a:extLst>
        </xdr:cNvPr>
        <xdr:cNvCxnSpPr/>
      </xdr:nvCxnSpPr>
      <xdr:spPr>
        <a:xfrm flipV="1">
          <a:off x="32069246" y="2302669"/>
          <a:ext cx="5740717" cy="271940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143</xdr:col>
      <xdr:colOff>496252</xdr:colOff>
      <xdr:row>16</xdr:row>
      <xdr:rowOff>261938</xdr:rowOff>
    </xdr:from>
    <xdr:to>
      <xdr:col>147</xdr:col>
      <xdr:colOff>730086</xdr:colOff>
      <xdr:row>19</xdr:row>
      <xdr:rowOff>222011</xdr:rowOff>
    </xdr:to>
    <xdr:sp macro="" textlink="">
      <xdr:nvSpPr>
        <xdr:cNvPr id="5" name="Rounded Rectangle 4">
          <a:extLst>
            <a:ext uri="{FF2B5EF4-FFF2-40B4-BE49-F238E27FC236}"/>
          </a:extLst>
        </xdr:cNvPr>
        <xdr:cNvSpPr/>
      </xdr:nvSpPr>
      <xdr:spPr>
        <a:xfrm>
          <a:off x="29328427" y="4986338"/>
          <a:ext cx="3891434" cy="93162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oneCellAnchor>
    <xdr:from>
      <xdr:col>165</xdr:col>
      <xdr:colOff>770096</xdr:colOff>
      <xdr:row>21</xdr:row>
      <xdr:rowOff>136207</xdr:rowOff>
    </xdr:from>
    <xdr:ext cx="8484502" cy="405432"/>
    <xdr:sp macro="" textlink="">
      <xdr:nvSpPr>
        <xdr:cNvPr id="6" name="TextBox 5">
          <a:extLst>
            <a:ext uri="{FF2B5EF4-FFF2-40B4-BE49-F238E27FC236}"/>
          </a:extLst>
        </xdr:cNvPr>
        <xdr:cNvSpPr txBox="1"/>
      </xdr:nvSpPr>
      <xdr:spPr>
        <a:xfrm>
          <a:off x="47328296" y="6479857"/>
          <a:ext cx="8484502"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THE BEST SOURCE FOR THIS VALUE IS FROM YOUR FACTORY REPRESENTATIVE</a:t>
          </a:r>
        </a:p>
      </xdr:txBody>
    </xdr:sp>
    <xdr:clientData/>
  </xdr:oneCellAnchor>
  <xdr:twoCellAnchor>
    <xdr:from>
      <xdr:col>165</xdr:col>
      <xdr:colOff>577215</xdr:colOff>
      <xdr:row>19</xdr:row>
      <xdr:rowOff>176212</xdr:rowOff>
    </xdr:from>
    <xdr:to>
      <xdr:col>176</xdr:col>
      <xdr:colOff>706275</xdr:colOff>
      <xdr:row>24</xdr:row>
      <xdr:rowOff>309576</xdr:rowOff>
    </xdr:to>
    <xdr:sp macro="" textlink="">
      <xdr:nvSpPr>
        <xdr:cNvPr id="7" name="Rounded Rectangle 6">
          <a:extLst>
            <a:ext uri="{FF2B5EF4-FFF2-40B4-BE49-F238E27FC236}"/>
          </a:extLst>
        </xdr:cNvPr>
        <xdr:cNvSpPr/>
      </xdr:nvSpPr>
      <xdr:spPr>
        <a:xfrm>
          <a:off x="47135415" y="5872162"/>
          <a:ext cx="8958735" cy="175261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167</xdr:col>
      <xdr:colOff>541496</xdr:colOff>
      <xdr:row>5</xdr:row>
      <xdr:rowOff>114776</xdr:rowOff>
    </xdr:from>
    <xdr:to>
      <xdr:col>168</xdr:col>
      <xdr:colOff>656327</xdr:colOff>
      <xdr:row>19</xdr:row>
      <xdr:rowOff>293369</xdr:rowOff>
    </xdr:to>
    <xdr:cxnSp macro="">
      <xdr:nvCxnSpPr>
        <xdr:cNvPr id="8" name="Straight Arrow Connector 7">
          <a:extLst>
            <a:ext uri="{FF2B5EF4-FFF2-40B4-BE49-F238E27FC236}"/>
          </a:extLst>
        </xdr:cNvPr>
        <xdr:cNvCxnSpPr/>
      </xdr:nvCxnSpPr>
      <xdr:spPr>
        <a:xfrm flipV="1">
          <a:off x="48261746" y="1276826"/>
          <a:ext cx="1114956" cy="471249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143</xdr:col>
      <xdr:colOff>674846</xdr:colOff>
      <xdr:row>17</xdr:row>
      <xdr:rowOff>314801</xdr:rowOff>
    </xdr:from>
    <xdr:ext cx="3725635" cy="264560"/>
    <xdr:sp macro="" textlink="">
      <xdr:nvSpPr>
        <xdr:cNvPr id="2" name="TextBox 1">
          <a:extLst>
            <a:ext uri="{FF2B5EF4-FFF2-40B4-BE49-F238E27FC236}"/>
          </a:extLst>
        </xdr:cNvPr>
        <xdr:cNvSpPr txBox="1"/>
      </xdr:nvSpPr>
      <xdr:spPr>
        <a:xfrm>
          <a:off x="29507021" y="5363051"/>
          <a:ext cx="37256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lOST SALES CAN BE FOUND ON THE DMS SUMMARY REPOR</a:t>
          </a:r>
          <a:r>
            <a:rPr lang="en-US" sz="1100"/>
            <a:t>T</a:t>
          </a:r>
        </a:p>
      </xdr:txBody>
    </xdr:sp>
    <xdr:clientData/>
  </xdr:oneCellAnchor>
  <xdr:twoCellAnchor>
    <xdr:from>
      <xdr:col>145</xdr:col>
      <xdr:colOff>71438</xdr:colOff>
      <xdr:row>5</xdr:row>
      <xdr:rowOff>238125</xdr:rowOff>
    </xdr:from>
    <xdr:to>
      <xdr:col>145</xdr:col>
      <xdr:colOff>438800</xdr:colOff>
      <xdr:row>17</xdr:row>
      <xdr:rowOff>23812</xdr:rowOff>
    </xdr:to>
    <xdr:cxnSp macro="">
      <xdr:nvCxnSpPr>
        <xdr:cNvPr id="3" name="Straight Arrow Connector 2">
          <a:extLst>
            <a:ext uri="{FF2B5EF4-FFF2-40B4-BE49-F238E27FC236}"/>
          </a:extLst>
        </xdr:cNvPr>
        <xdr:cNvCxnSpPr/>
      </xdr:nvCxnSpPr>
      <xdr:spPr>
        <a:xfrm flipV="1">
          <a:off x="31465838" y="1400175"/>
          <a:ext cx="367362" cy="367188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145</xdr:col>
      <xdr:colOff>674846</xdr:colOff>
      <xdr:row>8</xdr:row>
      <xdr:rowOff>169069</xdr:rowOff>
    </xdr:from>
    <xdr:to>
      <xdr:col>153</xdr:col>
      <xdr:colOff>271938</xdr:colOff>
      <xdr:row>16</xdr:row>
      <xdr:rowOff>297673</xdr:rowOff>
    </xdr:to>
    <xdr:cxnSp macro="">
      <xdr:nvCxnSpPr>
        <xdr:cNvPr id="4" name="Straight Arrow Connector 3">
          <a:extLst>
            <a:ext uri="{FF2B5EF4-FFF2-40B4-BE49-F238E27FC236}"/>
          </a:extLst>
        </xdr:cNvPr>
        <xdr:cNvCxnSpPr/>
      </xdr:nvCxnSpPr>
      <xdr:spPr>
        <a:xfrm flipV="1">
          <a:off x="32069246" y="2302669"/>
          <a:ext cx="5740717" cy="271940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143</xdr:col>
      <xdr:colOff>496252</xdr:colOff>
      <xdr:row>16</xdr:row>
      <xdr:rowOff>261938</xdr:rowOff>
    </xdr:from>
    <xdr:to>
      <xdr:col>147</xdr:col>
      <xdr:colOff>730086</xdr:colOff>
      <xdr:row>19</xdr:row>
      <xdr:rowOff>222011</xdr:rowOff>
    </xdr:to>
    <xdr:sp macro="" textlink="">
      <xdr:nvSpPr>
        <xdr:cNvPr id="5" name="Rounded Rectangle 4">
          <a:extLst>
            <a:ext uri="{FF2B5EF4-FFF2-40B4-BE49-F238E27FC236}"/>
          </a:extLst>
        </xdr:cNvPr>
        <xdr:cNvSpPr/>
      </xdr:nvSpPr>
      <xdr:spPr>
        <a:xfrm>
          <a:off x="29328427" y="4986338"/>
          <a:ext cx="3891434" cy="93162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oneCellAnchor>
    <xdr:from>
      <xdr:col>165</xdr:col>
      <xdr:colOff>770096</xdr:colOff>
      <xdr:row>21</xdr:row>
      <xdr:rowOff>136207</xdr:rowOff>
    </xdr:from>
    <xdr:ext cx="8484502" cy="405432"/>
    <xdr:sp macro="" textlink="">
      <xdr:nvSpPr>
        <xdr:cNvPr id="6" name="TextBox 5">
          <a:extLst>
            <a:ext uri="{FF2B5EF4-FFF2-40B4-BE49-F238E27FC236}"/>
          </a:extLst>
        </xdr:cNvPr>
        <xdr:cNvSpPr txBox="1"/>
      </xdr:nvSpPr>
      <xdr:spPr>
        <a:xfrm>
          <a:off x="47528321" y="6479857"/>
          <a:ext cx="8484502"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THE BEST SOURCE FOR THIS VALUE IS FROM YOUR FACTORY REPRESENTATIVE</a:t>
          </a:r>
        </a:p>
      </xdr:txBody>
    </xdr:sp>
    <xdr:clientData/>
  </xdr:oneCellAnchor>
  <xdr:twoCellAnchor>
    <xdr:from>
      <xdr:col>165</xdr:col>
      <xdr:colOff>577215</xdr:colOff>
      <xdr:row>19</xdr:row>
      <xdr:rowOff>176212</xdr:rowOff>
    </xdr:from>
    <xdr:to>
      <xdr:col>176</xdr:col>
      <xdr:colOff>706275</xdr:colOff>
      <xdr:row>24</xdr:row>
      <xdr:rowOff>309576</xdr:rowOff>
    </xdr:to>
    <xdr:sp macro="" textlink="">
      <xdr:nvSpPr>
        <xdr:cNvPr id="7" name="Rounded Rectangle 6">
          <a:extLst>
            <a:ext uri="{FF2B5EF4-FFF2-40B4-BE49-F238E27FC236}"/>
          </a:extLst>
        </xdr:cNvPr>
        <xdr:cNvSpPr/>
      </xdr:nvSpPr>
      <xdr:spPr>
        <a:xfrm>
          <a:off x="47335440" y="5872162"/>
          <a:ext cx="8958735" cy="175261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167</xdr:col>
      <xdr:colOff>541496</xdr:colOff>
      <xdr:row>5</xdr:row>
      <xdr:rowOff>114776</xdr:rowOff>
    </xdr:from>
    <xdr:to>
      <xdr:col>168</xdr:col>
      <xdr:colOff>656327</xdr:colOff>
      <xdr:row>19</xdr:row>
      <xdr:rowOff>293369</xdr:rowOff>
    </xdr:to>
    <xdr:cxnSp macro="">
      <xdr:nvCxnSpPr>
        <xdr:cNvPr id="8" name="Straight Arrow Connector 7">
          <a:extLst>
            <a:ext uri="{FF2B5EF4-FFF2-40B4-BE49-F238E27FC236}"/>
          </a:extLst>
        </xdr:cNvPr>
        <xdr:cNvCxnSpPr/>
      </xdr:nvCxnSpPr>
      <xdr:spPr>
        <a:xfrm flipV="1">
          <a:off x="48461771" y="1276826"/>
          <a:ext cx="1114956" cy="471249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B30625"/>
  <sheetViews>
    <sheetView showGridLines="0" showOutlineSymbols="0" topLeftCell="FJ1" zoomScale="80" zoomScaleNormal="80" workbookViewId="0">
      <selection activeCell="FZ20" sqref="FZ20"/>
    </sheetView>
  </sheetViews>
  <sheetFormatPr defaultRowHeight="12.75"/>
  <cols>
    <col min="2" max="2" width="26.28515625" bestFit="1" customWidth="1"/>
    <col min="3" max="3" width="17.42578125" customWidth="1"/>
    <col min="4" max="4" width="14.28515625" customWidth="1"/>
    <col min="6" max="6" width="25.140625" customWidth="1"/>
    <col min="7" max="7" width="14.42578125" customWidth="1"/>
    <col min="8" max="8" width="12.140625" bestFit="1" customWidth="1"/>
    <col min="9" max="9" width="11.7109375" bestFit="1" customWidth="1"/>
    <col min="10" max="10" width="11.7109375" customWidth="1"/>
    <col min="11" max="11" width="9.7109375" customWidth="1"/>
    <col min="12" max="12" width="2.7109375" customWidth="1"/>
    <col min="13" max="13" width="0.28515625" customWidth="1"/>
    <col min="14" max="14" width="18.85546875" hidden="1" customWidth="1"/>
    <col min="15" max="15" width="15" hidden="1" customWidth="1"/>
    <col min="16" max="16" width="10.5703125" hidden="1" customWidth="1"/>
    <col min="17" max="17" width="9.7109375" hidden="1" customWidth="1"/>
    <col min="18" max="18" width="2.5703125" hidden="1" customWidth="1"/>
    <col min="19" max="19" width="3.7109375" customWidth="1"/>
    <col min="20" max="20" width="44.28515625" hidden="1" customWidth="1"/>
    <col min="21" max="21" width="13.7109375" style="15" hidden="1" customWidth="1"/>
    <col min="22" max="22" width="18.85546875" hidden="1" customWidth="1"/>
    <col min="23" max="23" width="15.42578125" hidden="1" customWidth="1"/>
    <col min="24" max="24" width="11.140625" hidden="1" customWidth="1"/>
    <col min="25" max="25" width="7.5703125" hidden="1" customWidth="1"/>
    <col min="26" max="26" width="2.42578125" hidden="1" customWidth="1"/>
    <col min="27" max="27" width="8.85546875" hidden="1" customWidth="1"/>
    <col min="28" max="28" width="18.85546875" hidden="1" customWidth="1"/>
    <col min="29" max="29" width="14.140625" hidden="1" customWidth="1"/>
    <col min="30" max="30" width="10.28515625" hidden="1" customWidth="1"/>
    <col min="31" max="31" width="8.85546875" hidden="1" customWidth="1"/>
    <col min="32" max="32" width="2.42578125" hidden="1" customWidth="1"/>
    <col min="33" max="33" width="8.85546875" hidden="1" customWidth="1"/>
    <col min="34" max="34" width="29.7109375" hidden="1" customWidth="1"/>
    <col min="35" max="35" width="14.140625" hidden="1" customWidth="1"/>
    <col min="36" max="36" width="10.28515625" hidden="1" customWidth="1"/>
    <col min="37" max="37" width="8.85546875" hidden="1" customWidth="1"/>
    <col min="38" max="38" width="2.42578125" hidden="1" customWidth="1"/>
    <col min="39" max="39" width="8.85546875" hidden="1" customWidth="1"/>
    <col min="40" max="40" width="28.7109375" hidden="1" customWidth="1"/>
    <col min="41" max="41" width="14.85546875" hidden="1" customWidth="1"/>
    <col min="42" max="42" width="10.28515625" hidden="1" customWidth="1"/>
    <col min="43" max="43" width="8.85546875" hidden="1" customWidth="1"/>
    <col min="44" max="44" width="2.42578125" hidden="1" customWidth="1"/>
    <col min="45" max="45" width="8.85546875" hidden="1" customWidth="1"/>
    <col min="46" max="46" width="34.140625" hidden="1" customWidth="1"/>
    <col min="47" max="47" width="14.140625" hidden="1" customWidth="1"/>
    <col min="48" max="48" width="11" hidden="1" customWidth="1"/>
    <col min="49" max="49" width="9.140625" hidden="1" customWidth="1"/>
    <col min="50" max="50" width="2.42578125" hidden="1" customWidth="1"/>
    <col min="51" max="51" width="0.140625" hidden="1" customWidth="1"/>
    <col min="52" max="52" width="19.42578125" hidden="1" customWidth="1"/>
    <col min="53" max="53" width="14.140625" hidden="1" customWidth="1"/>
    <col min="54" max="54" width="10.28515625" hidden="1" customWidth="1"/>
    <col min="55" max="55" width="8.85546875" hidden="1" customWidth="1"/>
    <col min="56" max="56" width="2.42578125" hidden="1" customWidth="1"/>
    <col min="57" max="57" width="8.85546875" hidden="1" customWidth="1"/>
    <col min="58" max="58" width="0.28515625" hidden="1" customWidth="1"/>
    <col min="59" max="59" width="14.140625" hidden="1" customWidth="1"/>
    <col min="60" max="60" width="10.28515625" hidden="1" customWidth="1"/>
    <col min="61" max="61" width="8.85546875" hidden="1" customWidth="1"/>
    <col min="62" max="62" width="2.42578125" hidden="1" customWidth="1"/>
    <col min="63" max="63" width="0.42578125" hidden="1" customWidth="1"/>
    <col min="64" max="64" width="18.85546875" hidden="1" customWidth="1"/>
    <col min="65" max="65" width="14.140625" hidden="1" customWidth="1"/>
    <col min="66" max="66" width="10.28515625" hidden="1" customWidth="1"/>
    <col min="67" max="67" width="8.85546875" hidden="1" customWidth="1"/>
    <col min="68" max="68" width="2.42578125" hidden="1" customWidth="1"/>
    <col min="69" max="69" width="8.85546875" hidden="1" customWidth="1"/>
    <col min="70" max="70" width="17.7109375" hidden="1" customWidth="1"/>
    <col min="71" max="71" width="16" hidden="1" customWidth="1"/>
    <col min="72" max="72" width="10.28515625" hidden="1" customWidth="1"/>
    <col min="73" max="73" width="8.85546875" hidden="1" customWidth="1"/>
    <col min="74" max="74" width="2.42578125" hidden="1" customWidth="1"/>
    <col min="75" max="75" width="8.85546875" hidden="1" customWidth="1"/>
    <col min="76" max="76" width="17.7109375" hidden="1" customWidth="1"/>
    <col min="77" max="77" width="14.140625" hidden="1" customWidth="1"/>
    <col min="78" max="78" width="10.28515625" hidden="1" customWidth="1"/>
    <col min="79" max="79" width="8.85546875" hidden="1" customWidth="1"/>
    <col min="80" max="80" width="2.42578125" hidden="1" customWidth="1"/>
    <col min="81" max="81" width="8.85546875" hidden="1" customWidth="1"/>
    <col min="82" max="82" width="17.7109375" hidden="1" customWidth="1"/>
    <col min="83" max="83" width="16" hidden="1" customWidth="1"/>
    <col min="84" max="84" width="10.28515625" hidden="1" customWidth="1"/>
    <col min="85" max="85" width="8.85546875" hidden="1" customWidth="1"/>
    <col min="86" max="86" width="2.42578125" hidden="1" customWidth="1"/>
    <col min="87" max="87" width="8.85546875" hidden="1" customWidth="1"/>
    <col min="88" max="88" width="22.42578125" hidden="1" customWidth="1"/>
    <col min="89" max="89" width="14.140625" hidden="1" customWidth="1"/>
    <col min="90" max="90" width="10.28515625" hidden="1" customWidth="1"/>
    <col min="91" max="91" width="8.85546875" hidden="1" customWidth="1"/>
    <col min="92" max="92" width="2.42578125" hidden="1" customWidth="1"/>
    <col min="93" max="93" width="2.140625" hidden="1" customWidth="1"/>
    <col min="94" max="94" width="24.28515625" hidden="1" customWidth="1"/>
    <col min="95" max="95" width="14.140625" hidden="1" customWidth="1"/>
    <col min="96" max="96" width="10.28515625" hidden="1" customWidth="1"/>
    <col min="97" max="97" width="8.85546875" hidden="1" customWidth="1"/>
    <col min="98" max="98" width="2.42578125" hidden="1" customWidth="1"/>
    <col min="99" max="99" width="8.85546875" hidden="1" customWidth="1"/>
    <col min="100" max="100" width="24.28515625" hidden="1" customWidth="1"/>
    <col min="101" max="101" width="14.140625" hidden="1" customWidth="1"/>
    <col min="102" max="102" width="0.140625" hidden="1" customWidth="1"/>
    <col min="103" max="103" width="8.85546875" hidden="1" customWidth="1"/>
    <col min="104" max="104" width="2.42578125" hidden="1" customWidth="1"/>
    <col min="105" max="105" width="8.85546875" hidden="1" customWidth="1"/>
    <col min="106" max="106" width="17.7109375" hidden="1" customWidth="1"/>
    <col min="107" max="107" width="14.140625" hidden="1" customWidth="1"/>
    <col min="108" max="108" width="10.28515625" hidden="1" customWidth="1"/>
    <col min="109" max="109" width="8.85546875" hidden="1" customWidth="1"/>
    <col min="110" max="110" width="2.42578125" hidden="1" customWidth="1"/>
    <col min="111" max="111" width="8.85546875" hidden="1" customWidth="1"/>
    <col min="112" max="112" width="17.7109375" hidden="1" customWidth="1"/>
    <col min="113" max="113" width="14.140625" hidden="1" customWidth="1"/>
    <col min="114" max="114" width="10.28515625" hidden="1" customWidth="1"/>
    <col min="115" max="115" width="8.85546875" hidden="1" customWidth="1"/>
    <col min="116" max="116" width="2.42578125" hidden="1" customWidth="1"/>
    <col min="117" max="117" width="8.85546875" hidden="1" customWidth="1"/>
    <col min="118" max="118" width="22.7109375" hidden="1" customWidth="1"/>
    <col min="119" max="119" width="14.140625" hidden="1" customWidth="1"/>
    <col min="120" max="120" width="10.28515625" hidden="1" customWidth="1"/>
    <col min="121" max="121" width="8.85546875" hidden="1" customWidth="1"/>
    <col min="122" max="122" width="2.42578125" hidden="1" customWidth="1"/>
    <col min="124" max="124" width="19.140625" bestFit="1" customWidth="1"/>
    <col min="125" max="125" width="12.7109375" bestFit="1" customWidth="1"/>
    <col min="126" max="126" width="4.42578125" customWidth="1"/>
    <col min="127" max="127" width="11.85546875" bestFit="1" customWidth="1"/>
    <col min="128" max="128" width="4.7109375" customWidth="1"/>
    <col min="129" max="129" width="12.7109375" bestFit="1" customWidth="1"/>
    <col min="130" max="130" width="12.7109375" style="15" customWidth="1"/>
    <col min="132" max="132" width="51.7109375" customWidth="1"/>
    <col min="133" max="133" width="1.28515625" customWidth="1"/>
    <col min="134" max="134" width="14.28515625" customWidth="1"/>
    <col min="137" max="137" width="3.7109375" customWidth="1"/>
    <col min="138" max="138" width="36" bestFit="1" customWidth="1"/>
    <col min="139" max="139" width="3.140625" customWidth="1"/>
    <col min="140" max="140" width="13.28515625" customWidth="1"/>
    <col min="141" max="141" width="3.7109375" customWidth="1"/>
    <col min="143" max="143" width="13.42578125" customWidth="1"/>
    <col min="144" max="144" width="34.85546875" bestFit="1" customWidth="1"/>
    <col min="145" max="145" width="3.5703125" customWidth="1"/>
    <col min="146" max="146" width="12.42578125" customWidth="1"/>
    <col min="147" max="147" width="4" customWidth="1"/>
    <col min="148" max="148" width="16.42578125" bestFit="1" customWidth="1"/>
    <col min="149" max="149" width="2.42578125" customWidth="1"/>
    <col min="150" max="150" width="25.42578125" customWidth="1"/>
    <col min="151" max="151" width="2.140625" bestFit="1" customWidth="1"/>
    <col min="152" max="152" width="27.140625" customWidth="1"/>
    <col min="153" max="153" width="2.140625" bestFit="1" customWidth="1"/>
    <col min="154" max="154" width="17.5703125" customWidth="1"/>
    <col min="155" max="155" width="12.28515625" bestFit="1" customWidth="1"/>
    <col min="157" max="157" width="1.5703125" customWidth="1"/>
    <col min="158" max="158" width="20.140625" bestFit="1" customWidth="1"/>
    <col min="159" max="159" width="3.7109375" customWidth="1"/>
    <col min="160" max="160" width="15.5703125" customWidth="1"/>
    <col min="161" max="161" width="14.42578125" customWidth="1"/>
    <col min="162" max="162" width="25.28515625" customWidth="1"/>
    <col min="163" max="163" width="2" customWidth="1"/>
    <col min="164" max="164" width="12" bestFit="1" customWidth="1"/>
    <col min="165" max="165" width="4.5703125" customWidth="1"/>
    <col min="166" max="166" width="15.42578125" customWidth="1"/>
    <col min="167" max="167" width="2" bestFit="1" customWidth="1"/>
    <col min="168" max="168" width="15" customWidth="1"/>
    <col min="169" max="169" width="24.5703125" bestFit="1" customWidth="1"/>
    <col min="170" max="170" width="12.7109375" customWidth="1"/>
    <col min="171" max="171" width="27.28515625" bestFit="1" customWidth="1"/>
    <col min="172" max="172" width="4.5703125" customWidth="1"/>
    <col min="174" max="174" width="3.7109375" customWidth="1"/>
    <col min="175" max="175" width="16" customWidth="1"/>
    <col min="176" max="176" width="2" bestFit="1" customWidth="1"/>
    <col min="177" max="177" width="17.28515625" customWidth="1"/>
    <col min="178" max="178" width="2.140625" bestFit="1" customWidth="1"/>
    <col min="179" max="179" width="14.42578125" customWidth="1"/>
    <col min="180" max="180" width="52.5703125" bestFit="1" customWidth="1"/>
    <col min="181" max="181" width="3.140625" customWidth="1"/>
    <col min="182" max="182" width="16.140625" customWidth="1"/>
    <col min="186" max="186" width="52.5703125" bestFit="1" customWidth="1"/>
    <col min="258" max="258" width="26.28515625" bestFit="1" customWidth="1"/>
    <col min="259" max="259" width="17.42578125" customWidth="1"/>
    <col min="260" max="260" width="14.28515625" customWidth="1"/>
    <col min="262" max="262" width="25.140625" customWidth="1"/>
    <col min="263" max="263" width="14.42578125" customWidth="1"/>
    <col min="264" max="264" width="12.140625" bestFit="1" customWidth="1"/>
    <col min="265" max="265" width="11.7109375" bestFit="1" customWidth="1"/>
    <col min="266" max="266" width="11.7109375" customWidth="1"/>
    <col min="267" max="267" width="9.7109375" customWidth="1"/>
    <col min="268" max="268" width="2.7109375" customWidth="1"/>
    <col min="269" max="269" width="0.28515625" customWidth="1"/>
    <col min="270" max="274" width="0" hidden="1" customWidth="1"/>
    <col min="275" max="275" width="3.7109375" customWidth="1"/>
    <col min="276" max="378" width="0" hidden="1" customWidth="1"/>
    <col min="380" max="380" width="19.140625" bestFit="1" customWidth="1"/>
    <col min="381" max="381" width="12.7109375" bestFit="1" customWidth="1"/>
    <col min="382" max="382" width="4.42578125" customWidth="1"/>
    <col min="383" max="383" width="11.85546875" bestFit="1" customWidth="1"/>
    <col min="384" max="384" width="4.7109375" customWidth="1"/>
    <col min="385" max="385" width="12.7109375" bestFit="1" customWidth="1"/>
    <col min="386" max="386" width="12.7109375" customWidth="1"/>
    <col min="388" max="388" width="51.7109375" customWidth="1"/>
    <col min="389" max="389" width="1.28515625" customWidth="1"/>
    <col min="390" max="390" width="14.28515625" customWidth="1"/>
    <col min="393" max="393" width="3.7109375" customWidth="1"/>
    <col min="394" max="394" width="36" bestFit="1" customWidth="1"/>
    <col min="395" max="395" width="3.140625" customWidth="1"/>
    <col min="396" max="396" width="13.28515625" customWidth="1"/>
    <col min="397" max="397" width="3.7109375" customWidth="1"/>
    <col min="399" max="399" width="13.42578125" customWidth="1"/>
    <col min="400" max="400" width="34.85546875" bestFit="1" customWidth="1"/>
    <col min="401" max="401" width="3.5703125" customWidth="1"/>
    <col min="402" max="402" width="12.42578125" customWidth="1"/>
    <col min="403" max="403" width="4" customWidth="1"/>
    <col min="404" max="404" width="16.42578125" bestFit="1" customWidth="1"/>
    <col min="405" max="405" width="2.42578125" customWidth="1"/>
    <col min="406" max="406" width="25.42578125" customWidth="1"/>
    <col min="407" max="407" width="2.140625" bestFit="1" customWidth="1"/>
    <col min="408" max="408" width="27.140625" customWidth="1"/>
    <col min="409" max="409" width="2.140625" bestFit="1" customWidth="1"/>
    <col min="410" max="410" width="17.5703125" customWidth="1"/>
    <col min="411" max="411" width="9.28515625" bestFit="1" customWidth="1"/>
    <col min="413" max="413" width="1.5703125" customWidth="1"/>
    <col min="414" max="414" width="20.140625" bestFit="1" customWidth="1"/>
    <col min="415" max="415" width="3.7109375" customWidth="1"/>
    <col min="416" max="416" width="15.5703125" customWidth="1"/>
    <col min="417" max="417" width="14.42578125" customWidth="1"/>
    <col min="418" max="418" width="25.28515625" customWidth="1"/>
    <col min="419" max="419" width="2" customWidth="1"/>
    <col min="420" max="420" width="12" bestFit="1" customWidth="1"/>
    <col min="421" max="421" width="4.5703125" customWidth="1"/>
    <col min="422" max="422" width="15.42578125" customWidth="1"/>
    <col min="423" max="423" width="2" bestFit="1" customWidth="1"/>
    <col min="424" max="424" width="15" customWidth="1"/>
    <col min="425" max="425" width="24.5703125" bestFit="1" customWidth="1"/>
    <col min="426" max="426" width="12.7109375" customWidth="1"/>
    <col min="427" max="427" width="27.28515625" bestFit="1" customWidth="1"/>
    <col min="428" max="428" width="4.5703125" customWidth="1"/>
    <col min="430" max="430" width="3.7109375" customWidth="1"/>
    <col min="431" max="431" width="16" customWidth="1"/>
    <col min="432" max="432" width="2" bestFit="1" customWidth="1"/>
    <col min="433" max="433" width="17.28515625" customWidth="1"/>
    <col min="434" max="434" width="2.140625" bestFit="1" customWidth="1"/>
    <col min="435" max="435" width="14.42578125" customWidth="1"/>
    <col min="436" max="436" width="52.5703125" bestFit="1" customWidth="1"/>
    <col min="437" max="437" width="3.140625" customWidth="1"/>
    <col min="438" max="438" width="16.140625" customWidth="1"/>
    <col min="442" max="442" width="52.5703125" bestFit="1" customWidth="1"/>
    <col min="514" max="514" width="26.28515625" bestFit="1" customWidth="1"/>
    <col min="515" max="515" width="17.42578125" customWidth="1"/>
    <col min="516" max="516" width="14.28515625" customWidth="1"/>
    <col min="518" max="518" width="25.140625" customWidth="1"/>
    <col min="519" max="519" width="14.42578125" customWidth="1"/>
    <col min="520" max="520" width="12.140625" bestFit="1" customWidth="1"/>
    <col min="521" max="521" width="11.7109375" bestFit="1" customWidth="1"/>
    <col min="522" max="522" width="11.7109375" customWidth="1"/>
    <col min="523" max="523" width="9.7109375" customWidth="1"/>
    <col min="524" max="524" width="2.7109375" customWidth="1"/>
    <col min="525" max="525" width="0.28515625" customWidth="1"/>
    <col min="526" max="530" width="0" hidden="1" customWidth="1"/>
    <col min="531" max="531" width="3.7109375" customWidth="1"/>
    <col min="532" max="634" width="0" hidden="1" customWidth="1"/>
    <col min="636" max="636" width="19.140625" bestFit="1" customWidth="1"/>
    <col min="637" max="637" width="12.7109375" bestFit="1" customWidth="1"/>
    <col min="638" max="638" width="4.42578125" customWidth="1"/>
    <col min="639" max="639" width="11.85546875" bestFit="1" customWidth="1"/>
    <col min="640" max="640" width="4.7109375" customWidth="1"/>
    <col min="641" max="641" width="12.7109375" bestFit="1" customWidth="1"/>
    <col min="642" max="642" width="12.7109375" customWidth="1"/>
    <col min="644" max="644" width="51.7109375" customWidth="1"/>
    <col min="645" max="645" width="1.28515625" customWidth="1"/>
    <col min="646" max="646" width="14.28515625" customWidth="1"/>
    <col min="649" max="649" width="3.7109375" customWidth="1"/>
    <col min="650" max="650" width="36" bestFit="1" customWidth="1"/>
    <col min="651" max="651" width="3.140625" customWidth="1"/>
    <col min="652" max="652" width="13.28515625" customWidth="1"/>
    <col min="653" max="653" width="3.7109375" customWidth="1"/>
    <col min="655" max="655" width="13.42578125" customWidth="1"/>
    <col min="656" max="656" width="34.85546875" bestFit="1" customWidth="1"/>
    <col min="657" max="657" width="3.5703125" customWidth="1"/>
    <col min="658" max="658" width="12.42578125" customWidth="1"/>
    <col min="659" max="659" width="4" customWidth="1"/>
    <col min="660" max="660" width="16.42578125" bestFit="1" customWidth="1"/>
    <col min="661" max="661" width="2.42578125" customWidth="1"/>
    <col min="662" max="662" width="25.42578125" customWidth="1"/>
    <col min="663" max="663" width="2.140625" bestFit="1" customWidth="1"/>
    <col min="664" max="664" width="27.140625" customWidth="1"/>
    <col min="665" max="665" width="2.140625" bestFit="1" customWidth="1"/>
    <col min="666" max="666" width="17.5703125" customWidth="1"/>
    <col min="667" max="667" width="9.28515625" bestFit="1" customWidth="1"/>
    <col min="669" max="669" width="1.5703125" customWidth="1"/>
    <col min="670" max="670" width="20.140625" bestFit="1" customWidth="1"/>
    <col min="671" max="671" width="3.7109375" customWidth="1"/>
    <col min="672" max="672" width="15.5703125" customWidth="1"/>
    <col min="673" max="673" width="14.42578125" customWidth="1"/>
    <col min="674" max="674" width="25.28515625" customWidth="1"/>
    <col min="675" max="675" width="2" customWidth="1"/>
    <col min="676" max="676" width="12" bestFit="1" customWidth="1"/>
    <col min="677" max="677" width="4.5703125" customWidth="1"/>
    <col min="678" max="678" width="15.42578125" customWidth="1"/>
    <col min="679" max="679" width="2" bestFit="1" customWidth="1"/>
    <col min="680" max="680" width="15" customWidth="1"/>
    <col min="681" max="681" width="24.5703125" bestFit="1" customWidth="1"/>
    <col min="682" max="682" width="12.7109375" customWidth="1"/>
    <col min="683" max="683" width="27.28515625" bestFit="1" customWidth="1"/>
    <col min="684" max="684" width="4.5703125" customWidth="1"/>
    <col min="686" max="686" width="3.7109375" customWidth="1"/>
    <col min="687" max="687" width="16" customWidth="1"/>
    <col min="688" max="688" width="2" bestFit="1" customWidth="1"/>
    <col min="689" max="689" width="17.28515625" customWidth="1"/>
    <col min="690" max="690" width="2.140625" bestFit="1" customWidth="1"/>
    <col min="691" max="691" width="14.42578125" customWidth="1"/>
    <col min="692" max="692" width="52.5703125" bestFit="1" customWidth="1"/>
    <col min="693" max="693" width="3.140625" customWidth="1"/>
    <col min="694" max="694" width="16.140625" customWidth="1"/>
    <col min="698" max="698" width="52.5703125" bestFit="1" customWidth="1"/>
    <col min="770" max="770" width="26.28515625" bestFit="1" customWidth="1"/>
    <col min="771" max="771" width="17.42578125" customWidth="1"/>
    <col min="772" max="772" width="14.28515625" customWidth="1"/>
    <col min="774" max="774" width="25.140625" customWidth="1"/>
    <col min="775" max="775" width="14.42578125" customWidth="1"/>
    <col min="776" max="776" width="12.140625" bestFit="1" customWidth="1"/>
    <col min="777" max="777" width="11.7109375" bestFit="1" customWidth="1"/>
    <col min="778" max="778" width="11.7109375" customWidth="1"/>
    <col min="779" max="779" width="9.7109375" customWidth="1"/>
    <col min="780" max="780" width="2.7109375" customWidth="1"/>
    <col min="781" max="781" width="0.28515625" customWidth="1"/>
    <col min="782" max="786" width="0" hidden="1" customWidth="1"/>
    <col min="787" max="787" width="3.7109375" customWidth="1"/>
    <col min="788" max="890" width="0" hidden="1" customWidth="1"/>
    <col min="892" max="892" width="19.140625" bestFit="1" customWidth="1"/>
    <col min="893" max="893" width="12.7109375" bestFit="1" customWidth="1"/>
    <col min="894" max="894" width="4.42578125" customWidth="1"/>
    <col min="895" max="895" width="11.85546875" bestFit="1" customWidth="1"/>
    <col min="896" max="896" width="4.7109375" customWidth="1"/>
    <col min="897" max="897" width="12.7109375" bestFit="1" customWidth="1"/>
    <col min="898" max="898" width="12.7109375" customWidth="1"/>
    <col min="900" max="900" width="51.7109375" customWidth="1"/>
    <col min="901" max="901" width="1.28515625" customWidth="1"/>
    <col min="902" max="902" width="14.28515625" customWidth="1"/>
    <col min="905" max="905" width="3.7109375" customWidth="1"/>
    <col min="906" max="906" width="36" bestFit="1" customWidth="1"/>
    <col min="907" max="907" width="3.140625" customWidth="1"/>
    <col min="908" max="908" width="13.28515625" customWidth="1"/>
    <col min="909" max="909" width="3.7109375" customWidth="1"/>
    <col min="911" max="911" width="13.42578125" customWidth="1"/>
    <col min="912" max="912" width="34.85546875" bestFit="1" customWidth="1"/>
    <col min="913" max="913" width="3.5703125" customWidth="1"/>
    <col min="914" max="914" width="12.42578125" customWidth="1"/>
    <col min="915" max="915" width="4" customWidth="1"/>
    <col min="916" max="916" width="16.42578125" bestFit="1" customWidth="1"/>
    <col min="917" max="917" width="2.42578125" customWidth="1"/>
    <col min="918" max="918" width="25.42578125" customWidth="1"/>
    <col min="919" max="919" width="2.140625" bestFit="1" customWidth="1"/>
    <col min="920" max="920" width="27.140625" customWidth="1"/>
    <col min="921" max="921" width="2.140625" bestFit="1" customWidth="1"/>
    <col min="922" max="922" width="17.5703125" customWidth="1"/>
    <col min="923" max="923" width="9.28515625" bestFit="1" customWidth="1"/>
    <col min="925" max="925" width="1.5703125" customWidth="1"/>
    <col min="926" max="926" width="20.140625" bestFit="1" customWidth="1"/>
    <col min="927" max="927" width="3.7109375" customWidth="1"/>
    <col min="928" max="928" width="15.5703125" customWidth="1"/>
    <col min="929" max="929" width="14.42578125" customWidth="1"/>
    <col min="930" max="930" width="25.28515625" customWidth="1"/>
    <col min="931" max="931" width="2" customWidth="1"/>
    <col min="932" max="932" width="12" bestFit="1" customWidth="1"/>
    <col min="933" max="933" width="4.5703125" customWidth="1"/>
    <col min="934" max="934" width="15.42578125" customWidth="1"/>
    <col min="935" max="935" width="2" bestFit="1" customWidth="1"/>
    <col min="936" max="936" width="15" customWidth="1"/>
    <col min="937" max="937" width="24.5703125" bestFit="1" customWidth="1"/>
    <col min="938" max="938" width="12.7109375" customWidth="1"/>
    <col min="939" max="939" width="27.28515625" bestFit="1" customWidth="1"/>
    <col min="940" max="940" width="4.5703125" customWidth="1"/>
    <col min="942" max="942" width="3.7109375" customWidth="1"/>
    <col min="943" max="943" width="16" customWidth="1"/>
    <col min="944" max="944" width="2" bestFit="1" customWidth="1"/>
    <col min="945" max="945" width="17.28515625" customWidth="1"/>
    <col min="946" max="946" width="2.140625" bestFit="1" customWidth="1"/>
    <col min="947" max="947" width="14.42578125" customWidth="1"/>
    <col min="948" max="948" width="52.5703125" bestFit="1" customWidth="1"/>
    <col min="949" max="949" width="3.140625" customWidth="1"/>
    <col min="950" max="950" width="16.140625" customWidth="1"/>
    <col min="954" max="954" width="52.5703125" bestFit="1" customWidth="1"/>
    <col min="1026" max="1026" width="26.28515625" bestFit="1" customWidth="1"/>
    <col min="1027" max="1027" width="17.42578125" customWidth="1"/>
    <col min="1028" max="1028" width="14.28515625" customWidth="1"/>
    <col min="1030" max="1030" width="25.140625" customWidth="1"/>
    <col min="1031" max="1031" width="14.42578125" customWidth="1"/>
    <col min="1032" max="1032" width="12.140625" bestFit="1" customWidth="1"/>
    <col min="1033" max="1033" width="11.7109375" bestFit="1" customWidth="1"/>
    <col min="1034" max="1034" width="11.7109375" customWidth="1"/>
    <col min="1035" max="1035" width="9.7109375" customWidth="1"/>
    <col min="1036" max="1036" width="2.7109375" customWidth="1"/>
    <col min="1037" max="1037" width="0.28515625" customWidth="1"/>
    <col min="1038" max="1042" width="0" hidden="1" customWidth="1"/>
    <col min="1043" max="1043" width="3.7109375" customWidth="1"/>
    <col min="1044" max="1146" width="0" hidden="1" customWidth="1"/>
    <col min="1148" max="1148" width="19.140625" bestFit="1" customWidth="1"/>
    <col min="1149" max="1149" width="12.7109375" bestFit="1" customWidth="1"/>
    <col min="1150" max="1150" width="4.42578125" customWidth="1"/>
    <col min="1151" max="1151" width="11.85546875" bestFit="1" customWidth="1"/>
    <col min="1152" max="1152" width="4.7109375" customWidth="1"/>
    <col min="1153" max="1153" width="12.7109375" bestFit="1" customWidth="1"/>
    <col min="1154" max="1154" width="12.7109375" customWidth="1"/>
    <col min="1156" max="1156" width="51.7109375" customWidth="1"/>
    <col min="1157" max="1157" width="1.28515625" customWidth="1"/>
    <col min="1158" max="1158" width="14.28515625" customWidth="1"/>
    <col min="1161" max="1161" width="3.7109375" customWidth="1"/>
    <col min="1162" max="1162" width="36" bestFit="1" customWidth="1"/>
    <col min="1163" max="1163" width="3.140625" customWidth="1"/>
    <col min="1164" max="1164" width="13.28515625" customWidth="1"/>
    <col min="1165" max="1165" width="3.7109375" customWidth="1"/>
    <col min="1167" max="1167" width="13.42578125" customWidth="1"/>
    <col min="1168" max="1168" width="34.85546875" bestFit="1" customWidth="1"/>
    <col min="1169" max="1169" width="3.5703125" customWidth="1"/>
    <col min="1170" max="1170" width="12.42578125" customWidth="1"/>
    <col min="1171" max="1171" width="4" customWidth="1"/>
    <col min="1172" max="1172" width="16.42578125" bestFit="1" customWidth="1"/>
    <col min="1173" max="1173" width="2.42578125" customWidth="1"/>
    <col min="1174" max="1174" width="25.42578125" customWidth="1"/>
    <col min="1175" max="1175" width="2.140625" bestFit="1" customWidth="1"/>
    <col min="1176" max="1176" width="27.140625" customWidth="1"/>
    <col min="1177" max="1177" width="2.140625" bestFit="1" customWidth="1"/>
    <col min="1178" max="1178" width="17.5703125" customWidth="1"/>
    <col min="1179" max="1179" width="9.28515625" bestFit="1" customWidth="1"/>
    <col min="1181" max="1181" width="1.5703125" customWidth="1"/>
    <col min="1182" max="1182" width="20.140625" bestFit="1" customWidth="1"/>
    <col min="1183" max="1183" width="3.7109375" customWidth="1"/>
    <col min="1184" max="1184" width="15.5703125" customWidth="1"/>
    <col min="1185" max="1185" width="14.42578125" customWidth="1"/>
    <col min="1186" max="1186" width="25.28515625" customWidth="1"/>
    <col min="1187" max="1187" width="2" customWidth="1"/>
    <col min="1188" max="1188" width="12" bestFit="1" customWidth="1"/>
    <col min="1189" max="1189" width="4.5703125" customWidth="1"/>
    <col min="1190" max="1190" width="15.42578125" customWidth="1"/>
    <col min="1191" max="1191" width="2" bestFit="1" customWidth="1"/>
    <col min="1192" max="1192" width="15" customWidth="1"/>
    <col min="1193" max="1193" width="24.5703125" bestFit="1" customWidth="1"/>
    <col min="1194" max="1194" width="12.7109375" customWidth="1"/>
    <col min="1195" max="1195" width="27.28515625" bestFit="1" customWidth="1"/>
    <col min="1196" max="1196" width="4.5703125" customWidth="1"/>
    <col min="1198" max="1198" width="3.7109375" customWidth="1"/>
    <col min="1199" max="1199" width="16" customWidth="1"/>
    <col min="1200" max="1200" width="2" bestFit="1" customWidth="1"/>
    <col min="1201" max="1201" width="17.28515625" customWidth="1"/>
    <col min="1202" max="1202" width="2.140625" bestFit="1" customWidth="1"/>
    <col min="1203" max="1203" width="14.42578125" customWidth="1"/>
    <col min="1204" max="1204" width="52.5703125" bestFit="1" customWidth="1"/>
    <col min="1205" max="1205" width="3.140625" customWidth="1"/>
    <col min="1206" max="1206" width="16.140625" customWidth="1"/>
    <col min="1210" max="1210" width="52.5703125" bestFit="1" customWidth="1"/>
    <col min="1282" max="1282" width="26.28515625" bestFit="1" customWidth="1"/>
    <col min="1283" max="1283" width="17.42578125" customWidth="1"/>
    <col min="1284" max="1284" width="14.28515625" customWidth="1"/>
    <col min="1286" max="1286" width="25.140625" customWidth="1"/>
    <col min="1287" max="1287" width="14.42578125" customWidth="1"/>
    <col min="1288" max="1288" width="12.140625" bestFit="1" customWidth="1"/>
    <col min="1289" max="1289" width="11.7109375" bestFit="1" customWidth="1"/>
    <col min="1290" max="1290" width="11.7109375" customWidth="1"/>
    <col min="1291" max="1291" width="9.7109375" customWidth="1"/>
    <col min="1292" max="1292" width="2.7109375" customWidth="1"/>
    <col min="1293" max="1293" width="0.28515625" customWidth="1"/>
    <col min="1294" max="1298" width="0" hidden="1" customWidth="1"/>
    <col min="1299" max="1299" width="3.7109375" customWidth="1"/>
    <col min="1300" max="1402" width="0" hidden="1" customWidth="1"/>
    <col min="1404" max="1404" width="19.140625" bestFit="1" customWidth="1"/>
    <col min="1405" max="1405" width="12.7109375" bestFit="1" customWidth="1"/>
    <col min="1406" max="1406" width="4.42578125" customWidth="1"/>
    <col min="1407" max="1407" width="11.85546875" bestFit="1" customWidth="1"/>
    <col min="1408" max="1408" width="4.7109375" customWidth="1"/>
    <col min="1409" max="1409" width="12.7109375" bestFit="1" customWidth="1"/>
    <col min="1410" max="1410" width="12.7109375" customWidth="1"/>
    <col min="1412" max="1412" width="51.7109375" customWidth="1"/>
    <col min="1413" max="1413" width="1.28515625" customWidth="1"/>
    <col min="1414" max="1414" width="14.28515625" customWidth="1"/>
    <col min="1417" max="1417" width="3.7109375" customWidth="1"/>
    <col min="1418" max="1418" width="36" bestFit="1" customWidth="1"/>
    <col min="1419" max="1419" width="3.140625" customWidth="1"/>
    <col min="1420" max="1420" width="13.28515625" customWidth="1"/>
    <col min="1421" max="1421" width="3.7109375" customWidth="1"/>
    <col min="1423" max="1423" width="13.42578125" customWidth="1"/>
    <col min="1424" max="1424" width="34.85546875" bestFit="1" customWidth="1"/>
    <col min="1425" max="1425" width="3.5703125" customWidth="1"/>
    <col min="1426" max="1426" width="12.42578125" customWidth="1"/>
    <col min="1427" max="1427" width="4" customWidth="1"/>
    <col min="1428" max="1428" width="16.42578125" bestFit="1" customWidth="1"/>
    <col min="1429" max="1429" width="2.42578125" customWidth="1"/>
    <col min="1430" max="1430" width="25.42578125" customWidth="1"/>
    <col min="1431" max="1431" width="2.140625" bestFit="1" customWidth="1"/>
    <col min="1432" max="1432" width="27.140625" customWidth="1"/>
    <col min="1433" max="1433" width="2.140625" bestFit="1" customWidth="1"/>
    <col min="1434" max="1434" width="17.5703125" customWidth="1"/>
    <col min="1435" max="1435" width="9.28515625" bestFit="1" customWidth="1"/>
    <col min="1437" max="1437" width="1.5703125" customWidth="1"/>
    <col min="1438" max="1438" width="20.140625" bestFit="1" customWidth="1"/>
    <col min="1439" max="1439" width="3.7109375" customWidth="1"/>
    <col min="1440" max="1440" width="15.5703125" customWidth="1"/>
    <col min="1441" max="1441" width="14.42578125" customWidth="1"/>
    <col min="1442" max="1442" width="25.28515625" customWidth="1"/>
    <col min="1443" max="1443" width="2" customWidth="1"/>
    <col min="1444" max="1444" width="12" bestFit="1" customWidth="1"/>
    <col min="1445" max="1445" width="4.5703125" customWidth="1"/>
    <col min="1446" max="1446" width="15.42578125" customWidth="1"/>
    <col min="1447" max="1447" width="2" bestFit="1" customWidth="1"/>
    <col min="1448" max="1448" width="15" customWidth="1"/>
    <col min="1449" max="1449" width="24.5703125" bestFit="1" customWidth="1"/>
    <col min="1450" max="1450" width="12.7109375" customWidth="1"/>
    <col min="1451" max="1451" width="27.28515625" bestFit="1" customWidth="1"/>
    <col min="1452" max="1452" width="4.5703125" customWidth="1"/>
    <col min="1454" max="1454" width="3.7109375" customWidth="1"/>
    <col min="1455" max="1455" width="16" customWidth="1"/>
    <col min="1456" max="1456" width="2" bestFit="1" customWidth="1"/>
    <col min="1457" max="1457" width="17.28515625" customWidth="1"/>
    <col min="1458" max="1458" width="2.140625" bestFit="1" customWidth="1"/>
    <col min="1459" max="1459" width="14.42578125" customWidth="1"/>
    <col min="1460" max="1460" width="52.5703125" bestFit="1" customWidth="1"/>
    <col min="1461" max="1461" width="3.140625" customWidth="1"/>
    <col min="1462" max="1462" width="16.140625" customWidth="1"/>
    <col min="1466" max="1466" width="52.5703125" bestFit="1" customWidth="1"/>
    <col min="1538" max="1538" width="26.28515625" bestFit="1" customWidth="1"/>
    <col min="1539" max="1539" width="17.42578125" customWidth="1"/>
    <col min="1540" max="1540" width="14.28515625" customWidth="1"/>
    <col min="1542" max="1542" width="25.140625" customWidth="1"/>
    <col min="1543" max="1543" width="14.42578125" customWidth="1"/>
    <col min="1544" max="1544" width="12.140625" bestFit="1" customWidth="1"/>
    <col min="1545" max="1545" width="11.7109375" bestFit="1" customWidth="1"/>
    <col min="1546" max="1546" width="11.7109375" customWidth="1"/>
    <col min="1547" max="1547" width="9.7109375" customWidth="1"/>
    <col min="1548" max="1548" width="2.7109375" customWidth="1"/>
    <col min="1549" max="1549" width="0.28515625" customWidth="1"/>
    <col min="1550" max="1554" width="0" hidden="1" customWidth="1"/>
    <col min="1555" max="1555" width="3.7109375" customWidth="1"/>
    <col min="1556" max="1658" width="0" hidden="1" customWidth="1"/>
    <col min="1660" max="1660" width="19.140625" bestFit="1" customWidth="1"/>
    <col min="1661" max="1661" width="12.7109375" bestFit="1" customWidth="1"/>
    <col min="1662" max="1662" width="4.42578125" customWidth="1"/>
    <col min="1663" max="1663" width="11.85546875" bestFit="1" customWidth="1"/>
    <col min="1664" max="1664" width="4.7109375" customWidth="1"/>
    <col min="1665" max="1665" width="12.7109375" bestFit="1" customWidth="1"/>
    <col min="1666" max="1666" width="12.7109375" customWidth="1"/>
    <col min="1668" max="1668" width="51.7109375" customWidth="1"/>
    <col min="1669" max="1669" width="1.28515625" customWidth="1"/>
    <col min="1670" max="1670" width="14.28515625" customWidth="1"/>
    <col min="1673" max="1673" width="3.7109375" customWidth="1"/>
    <col min="1674" max="1674" width="36" bestFit="1" customWidth="1"/>
    <col min="1675" max="1675" width="3.140625" customWidth="1"/>
    <col min="1676" max="1676" width="13.28515625" customWidth="1"/>
    <col min="1677" max="1677" width="3.7109375" customWidth="1"/>
    <col min="1679" max="1679" width="13.42578125" customWidth="1"/>
    <col min="1680" max="1680" width="34.85546875" bestFit="1" customWidth="1"/>
    <col min="1681" max="1681" width="3.5703125" customWidth="1"/>
    <col min="1682" max="1682" width="12.42578125" customWidth="1"/>
    <col min="1683" max="1683" width="4" customWidth="1"/>
    <col min="1684" max="1684" width="16.42578125" bestFit="1" customWidth="1"/>
    <col min="1685" max="1685" width="2.42578125" customWidth="1"/>
    <col min="1686" max="1686" width="25.42578125" customWidth="1"/>
    <col min="1687" max="1687" width="2.140625" bestFit="1" customWidth="1"/>
    <col min="1688" max="1688" width="27.140625" customWidth="1"/>
    <col min="1689" max="1689" width="2.140625" bestFit="1" customWidth="1"/>
    <col min="1690" max="1690" width="17.5703125" customWidth="1"/>
    <col min="1691" max="1691" width="9.28515625" bestFit="1" customWidth="1"/>
    <col min="1693" max="1693" width="1.5703125" customWidth="1"/>
    <col min="1694" max="1694" width="20.140625" bestFit="1" customWidth="1"/>
    <col min="1695" max="1695" width="3.7109375" customWidth="1"/>
    <col min="1696" max="1696" width="15.5703125" customWidth="1"/>
    <col min="1697" max="1697" width="14.42578125" customWidth="1"/>
    <col min="1698" max="1698" width="25.28515625" customWidth="1"/>
    <col min="1699" max="1699" width="2" customWidth="1"/>
    <col min="1700" max="1700" width="12" bestFit="1" customWidth="1"/>
    <col min="1701" max="1701" width="4.5703125" customWidth="1"/>
    <col min="1702" max="1702" width="15.42578125" customWidth="1"/>
    <col min="1703" max="1703" width="2" bestFit="1" customWidth="1"/>
    <col min="1704" max="1704" width="15" customWidth="1"/>
    <col min="1705" max="1705" width="24.5703125" bestFit="1" customWidth="1"/>
    <col min="1706" max="1706" width="12.7109375" customWidth="1"/>
    <col min="1707" max="1707" width="27.28515625" bestFit="1" customWidth="1"/>
    <col min="1708" max="1708" width="4.5703125" customWidth="1"/>
    <col min="1710" max="1710" width="3.7109375" customWidth="1"/>
    <col min="1711" max="1711" width="16" customWidth="1"/>
    <col min="1712" max="1712" width="2" bestFit="1" customWidth="1"/>
    <col min="1713" max="1713" width="17.28515625" customWidth="1"/>
    <col min="1714" max="1714" width="2.140625" bestFit="1" customWidth="1"/>
    <col min="1715" max="1715" width="14.42578125" customWidth="1"/>
    <col min="1716" max="1716" width="52.5703125" bestFit="1" customWidth="1"/>
    <col min="1717" max="1717" width="3.140625" customWidth="1"/>
    <col min="1718" max="1718" width="16.140625" customWidth="1"/>
    <col min="1722" max="1722" width="52.5703125" bestFit="1" customWidth="1"/>
    <col min="1794" max="1794" width="26.28515625" bestFit="1" customWidth="1"/>
    <col min="1795" max="1795" width="17.42578125" customWidth="1"/>
    <col min="1796" max="1796" width="14.28515625" customWidth="1"/>
    <col min="1798" max="1798" width="25.140625" customWidth="1"/>
    <col min="1799" max="1799" width="14.42578125" customWidth="1"/>
    <col min="1800" max="1800" width="12.140625" bestFit="1" customWidth="1"/>
    <col min="1801" max="1801" width="11.7109375" bestFit="1" customWidth="1"/>
    <col min="1802" max="1802" width="11.7109375" customWidth="1"/>
    <col min="1803" max="1803" width="9.7109375" customWidth="1"/>
    <col min="1804" max="1804" width="2.7109375" customWidth="1"/>
    <col min="1805" max="1805" width="0.28515625" customWidth="1"/>
    <col min="1806" max="1810" width="0" hidden="1" customWidth="1"/>
    <col min="1811" max="1811" width="3.7109375" customWidth="1"/>
    <col min="1812" max="1914" width="0" hidden="1" customWidth="1"/>
    <col min="1916" max="1916" width="19.140625" bestFit="1" customWidth="1"/>
    <col min="1917" max="1917" width="12.7109375" bestFit="1" customWidth="1"/>
    <col min="1918" max="1918" width="4.42578125" customWidth="1"/>
    <col min="1919" max="1919" width="11.85546875" bestFit="1" customWidth="1"/>
    <col min="1920" max="1920" width="4.7109375" customWidth="1"/>
    <col min="1921" max="1921" width="12.7109375" bestFit="1" customWidth="1"/>
    <col min="1922" max="1922" width="12.7109375" customWidth="1"/>
    <col min="1924" max="1924" width="51.7109375" customWidth="1"/>
    <col min="1925" max="1925" width="1.28515625" customWidth="1"/>
    <col min="1926" max="1926" width="14.28515625" customWidth="1"/>
    <col min="1929" max="1929" width="3.7109375" customWidth="1"/>
    <col min="1930" max="1930" width="36" bestFit="1" customWidth="1"/>
    <col min="1931" max="1931" width="3.140625" customWidth="1"/>
    <col min="1932" max="1932" width="13.28515625" customWidth="1"/>
    <col min="1933" max="1933" width="3.7109375" customWidth="1"/>
    <col min="1935" max="1935" width="13.42578125" customWidth="1"/>
    <col min="1936" max="1936" width="34.85546875" bestFit="1" customWidth="1"/>
    <col min="1937" max="1937" width="3.5703125" customWidth="1"/>
    <col min="1938" max="1938" width="12.42578125" customWidth="1"/>
    <col min="1939" max="1939" width="4" customWidth="1"/>
    <col min="1940" max="1940" width="16.42578125" bestFit="1" customWidth="1"/>
    <col min="1941" max="1941" width="2.42578125" customWidth="1"/>
    <col min="1942" max="1942" width="25.42578125" customWidth="1"/>
    <col min="1943" max="1943" width="2.140625" bestFit="1" customWidth="1"/>
    <col min="1944" max="1944" width="27.140625" customWidth="1"/>
    <col min="1945" max="1945" width="2.140625" bestFit="1" customWidth="1"/>
    <col min="1946" max="1946" width="17.5703125" customWidth="1"/>
    <col min="1947" max="1947" width="9.28515625" bestFit="1" customWidth="1"/>
    <col min="1949" max="1949" width="1.5703125" customWidth="1"/>
    <col min="1950" max="1950" width="20.140625" bestFit="1" customWidth="1"/>
    <col min="1951" max="1951" width="3.7109375" customWidth="1"/>
    <col min="1952" max="1952" width="15.5703125" customWidth="1"/>
    <col min="1953" max="1953" width="14.42578125" customWidth="1"/>
    <col min="1954" max="1954" width="25.28515625" customWidth="1"/>
    <col min="1955" max="1955" width="2" customWidth="1"/>
    <col min="1956" max="1956" width="12" bestFit="1" customWidth="1"/>
    <col min="1957" max="1957" width="4.5703125" customWidth="1"/>
    <col min="1958" max="1958" width="15.42578125" customWidth="1"/>
    <col min="1959" max="1959" width="2" bestFit="1" customWidth="1"/>
    <col min="1960" max="1960" width="15" customWidth="1"/>
    <col min="1961" max="1961" width="24.5703125" bestFit="1" customWidth="1"/>
    <col min="1962" max="1962" width="12.7109375" customWidth="1"/>
    <col min="1963" max="1963" width="27.28515625" bestFit="1" customWidth="1"/>
    <col min="1964" max="1964" width="4.5703125" customWidth="1"/>
    <col min="1966" max="1966" width="3.7109375" customWidth="1"/>
    <col min="1967" max="1967" width="16" customWidth="1"/>
    <col min="1968" max="1968" width="2" bestFit="1" customWidth="1"/>
    <col min="1969" max="1969" width="17.28515625" customWidth="1"/>
    <col min="1970" max="1970" width="2.140625" bestFit="1" customWidth="1"/>
    <col min="1971" max="1971" width="14.42578125" customWidth="1"/>
    <col min="1972" max="1972" width="52.5703125" bestFit="1" customWidth="1"/>
    <col min="1973" max="1973" width="3.140625" customWidth="1"/>
    <col min="1974" max="1974" width="16.140625" customWidth="1"/>
    <col min="1978" max="1978" width="52.5703125" bestFit="1" customWidth="1"/>
    <col min="2050" max="2050" width="26.28515625" bestFit="1" customWidth="1"/>
    <col min="2051" max="2051" width="17.42578125" customWidth="1"/>
    <col min="2052" max="2052" width="14.28515625" customWidth="1"/>
    <col min="2054" max="2054" width="25.140625" customWidth="1"/>
    <col min="2055" max="2055" width="14.42578125" customWidth="1"/>
    <col min="2056" max="2056" width="12.140625" bestFit="1" customWidth="1"/>
    <col min="2057" max="2057" width="11.7109375" bestFit="1" customWidth="1"/>
    <col min="2058" max="2058" width="11.7109375" customWidth="1"/>
    <col min="2059" max="2059" width="9.7109375" customWidth="1"/>
    <col min="2060" max="2060" width="2.7109375" customWidth="1"/>
    <col min="2061" max="2061" width="0.28515625" customWidth="1"/>
    <col min="2062" max="2066" width="0" hidden="1" customWidth="1"/>
    <col min="2067" max="2067" width="3.7109375" customWidth="1"/>
    <col min="2068" max="2170" width="0" hidden="1" customWidth="1"/>
    <col min="2172" max="2172" width="19.140625" bestFit="1" customWidth="1"/>
    <col min="2173" max="2173" width="12.7109375" bestFit="1" customWidth="1"/>
    <col min="2174" max="2174" width="4.42578125" customWidth="1"/>
    <col min="2175" max="2175" width="11.85546875" bestFit="1" customWidth="1"/>
    <col min="2176" max="2176" width="4.7109375" customWidth="1"/>
    <col min="2177" max="2177" width="12.7109375" bestFit="1" customWidth="1"/>
    <col min="2178" max="2178" width="12.7109375" customWidth="1"/>
    <col min="2180" max="2180" width="51.7109375" customWidth="1"/>
    <col min="2181" max="2181" width="1.28515625" customWidth="1"/>
    <col min="2182" max="2182" width="14.28515625" customWidth="1"/>
    <col min="2185" max="2185" width="3.7109375" customWidth="1"/>
    <col min="2186" max="2186" width="36" bestFit="1" customWidth="1"/>
    <col min="2187" max="2187" width="3.140625" customWidth="1"/>
    <col min="2188" max="2188" width="13.28515625" customWidth="1"/>
    <col min="2189" max="2189" width="3.7109375" customWidth="1"/>
    <col min="2191" max="2191" width="13.42578125" customWidth="1"/>
    <col min="2192" max="2192" width="34.85546875" bestFit="1" customWidth="1"/>
    <col min="2193" max="2193" width="3.5703125" customWidth="1"/>
    <col min="2194" max="2194" width="12.42578125" customWidth="1"/>
    <col min="2195" max="2195" width="4" customWidth="1"/>
    <col min="2196" max="2196" width="16.42578125" bestFit="1" customWidth="1"/>
    <col min="2197" max="2197" width="2.42578125" customWidth="1"/>
    <col min="2198" max="2198" width="25.42578125" customWidth="1"/>
    <col min="2199" max="2199" width="2.140625" bestFit="1" customWidth="1"/>
    <col min="2200" max="2200" width="27.140625" customWidth="1"/>
    <col min="2201" max="2201" width="2.140625" bestFit="1" customWidth="1"/>
    <col min="2202" max="2202" width="17.5703125" customWidth="1"/>
    <col min="2203" max="2203" width="9.28515625" bestFit="1" customWidth="1"/>
    <col min="2205" max="2205" width="1.5703125" customWidth="1"/>
    <col min="2206" max="2206" width="20.140625" bestFit="1" customWidth="1"/>
    <col min="2207" max="2207" width="3.7109375" customWidth="1"/>
    <col min="2208" max="2208" width="15.5703125" customWidth="1"/>
    <col min="2209" max="2209" width="14.42578125" customWidth="1"/>
    <col min="2210" max="2210" width="25.28515625" customWidth="1"/>
    <col min="2211" max="2211" width="2" customWidth="1"/>
    <col min="2212" max="2212" width="12" bestFit="1" customWidth="1"/>
    <col min="2213" max="2213" width="4.5703125" customWidth="1"/>
    <col min="2214" max="2214" width="15.42578125" customWidth="1"/>
    <col min="2215" max="2215" width="2" bestFit="1" customWidth="1"/>
    <col min="2216" max="2216" width="15" customWidth="1"/>
    <col min="2217" max="2217" width="24.5703125" bestFit="1" customWidth="1"/>
    <col min="2218" max="2218" width="12.7109375" customWidth="1"/>
    <col min="2219" max="2219" width="27.28515625" bestFit="1" customWidth="1"/>
    <col min="2220" max="2220" width="4.5703125" customWidth="1"/>
    <col min="2222" max="2222" width="3.7109375" customWidth="1"/>
    <col min="2223" max="2223" width="16" customWidth="1"/>
    <col min="2224" max="2224" width="2" bestFit="1" customWidth="1"/>
    <col min="2225" max="2225" width="17.28515625" customWidth="1"/>
    <col min="2226" max="2226" width="2.140625" bestFit="1" customWidth="1"/>
    <col min="2227" max="2227" width="14.42578125" customWidth="1"/>
    <col min="2228" max="2228" width="52.5703125" bestFit="1" customWidth="1"/>
    <col min="2229" max="2229" width="3.140625" customWidth="1"/>
    <col min="2230" max="2230" width="16.140625" customWidth="1"/>
    <col min="2234" max="2234" width="52.5703125" bestFit="1" customWidth="1"/>
    <col min="2306" max="2306" width="26.28515625" bestFit="1" customWidth="1"/>
    <col min="2307" max="2307" width="17.42578125" customWidth="1"/>
    <col min="2308" max="2308" width="14.28515625" customWidth="1"/>
    <col min="2310" max="2310" width="25.140625" customWidth="1"/>
    <col min="2311" max="2311" width="14.42578125" customWidth="1"/>
    <col min="2312" max="2312" width="12.140625" bestFit="1" customWidth="1"/>
    <col min="2313" max="2313" width="11.7109375" bestFit="1" customWidth="1"/>
    <col min="2314" max="2314" width="11.7109375" customWidth="1"/>
    <col min="2315" max="2315" width="9.7109375" customWidth="1"/>
    <col min="2316" max="2316" width="2.7109375" customWidth="1"/>
    <col min="2317" max="2317" width="0.28515625" customWidth="1"/>
    <col min="2318" max="2322" width="0" hidden="1" customWidth="1"/>
    <col min="2323" max="2323" width="3.7109375" customWidth="1"/>
    <col min="2324" max="2426" width="0" hidden="1" customWidth="1"/>
    <col min="2428" max="2428" width="19.140625" bestFit="1" customWidth="1"/>
    <col min="2429" max="2429" width="12.7109375" bestFit="1" customWidth="1"/>
    <col min="2430" max="2430" width="4.42578125" customWidth="1"/>
    <col min="2431" max="2431" width="11.85546875" bestFit="1" customWidth="1"/>
    <col min="2432" max="2432" width="4.7109375" customWidth="1"/>
    <col min="2433" max="2433" width="12.7109375" bestFit="1" customWidth="1"/>
    <col min="2434" max="2434" width="12.7109375" customWidth="1"/>
    <col min="2436" max="2436" width="51.7109375" customWidth="1"/>
    <col min="2437" max="2437" width="1.28515625" customWidth="1"/>
    <col min="2438" max="2438" width="14.28515625" customWidth="1"/>
    <col min="2441" max="2441" width="3.7109375" customWidth="1"/>
    <col min="2442" max="2442" width="36" bestFit="1" customWidth="1"/>
    <col min="2443" max="2443" width="3.140625" customWidth="1"/>
    <col min="2444" max="2444" width="13.28515625" customWidth="1"/>
    <col min="2445" max="2445" width="3.7109375" customWidth="1"/>
    <col min="2447" max="2447" width="13.42578125" customWidth="1"/>
    <col min="2448" max="2448" width="34.85546875" bestFit="1" customWidth="1"/>
    <col min="2449" max="2449" width="3.5703125" customWidth="1"/>
    <col min="2450" max="2450" width="12.42578125" customWidth="1"/>
    <col min="2451" max="2451" width="4" customWidth="1"/>
    <col min="2452" max="2452" width="16.42578125" bestFit="1" customWidth="1"/>
    <col min="2453" max="2453" width="2.42578125" customWidth="1"/>
    <col min="2454" max="2454" width="25.42578125" customWidth="1"/>
    <col min="2455" max="2455" width="2.140625" bestFit="1" customWidth="1"/>
    <col min="2456" max="2456" width="27.140625" customWidth="1"/>
    <col min="2457" max="2457" width="2.140625" bestFit="1" customWidth="1"/>
    <col min="2458" max="2458" width="17.5703125" customWidth="1"/>
    <col min="2459" max="2459" width="9.28515625" bestFit="1" customWidth="1"/>
    <col min="2461" max="2461" width="1.5703125" customWidth="1"/>
    <col min="2462" max="2462" width="20.140625" bestFit="1" customWidth="1"/>
    <col min="2463" max="2463" width="3.7109375" customWidth="1"/>
    <col min="2464" max="2464" width="15.5703125" customWidth="1"/>
    <col min="2465" max="2465" width="14.42578125" customWidth="1"/>
    <col min="2466" max="2466" width="25.28515625" customWidth="1"/>
    <col min="2467" max="2467" width="2" customWidth="1"/>
    <col min="2468" max="2468" width="12" bestFit="1" customWidth="1"/>
    <col min="2469" max="2469" width="4.5703125" customWidth="1"/>
    <col min="2470" max="2470" width="15.42578125" customWidth="1"/>
    <col min="2471" max="2471" width="2" bestFit="1" customWidth="1"/>
    <col min="2472" max="2472" width="15" customWidth="1"/>
    <col min="2473" max="2473" width="24.5703125" bestFit="1" customWidth="1"/>
    <col min="2474" max="2474" width="12.7109375" customWidth="1"/>
    <col min="2475" max="2475" width="27.28515625" bestFit="1" customWidth="1"/>
    <col min="2476" max="2476" width="4.5703125" customWidth="1"/>
    <col min="2478" max="2478" width="3.7109375" customWidth="1"/>
    <col min="2479" max="2479" width="16" customWidth="1"/>
    <col min="2480" max="2480" width="2" bestFit="1" customWidth="1"/>
    <col min="2481" max="2481" width="17.28515625" customWidth="1"/>
    <col min="2482" max="2482" width="2.140625" bestFit="1" customWidth="1"/>
    <col min="2483" max="2483" width="14.42578125" customWidth="1"/>
    <col min="2484" max="2484" width="52.5703125" bestFit="1" customWidth="1"/>
    <col min="2485" max="2485" width="3.140625" customWidth="1"/>
    <col min="2486" max="2486" width="16.140625" customWidth="1"/>
    <col min="2490" max="2490" width="52.5703125" bestFit="1" customWidth="1"/>
    <col min="2562" max="2562" width="26.28515625" bestFit="1" customWidth="1"/>
    <col min="2563" max="2563" width="17.42578125" customWidth="1"/>
    <col min="2564" max="2564" width="14.28515625" customWidth="1"/>
    <col min="2566" max="2566" width="25.140625" customWidth="1"/>
    <col min="2567" max="2567" width="14.42578125" customWidth="1"/>
    <col min="2568" max="2568" width="12.140625" bestFit="1" customWidth="1"/>
    <col min="2569" max="2569" width="11.7109375" bestFit="1" customWidth="1"/>
    <col min="2570" max="2570" width="11.7109375" customWidth="1"/>
    <col min="2571" max="2571" width="9.7109375" customWidth="1"/>
    <col min="2572" max="2572" width="2.7109375" customWidth="1"/>
    <col min="2573" max="2573" width="0.28515625" customWidth="1"/>
    <col min="2574" max="2578" width="0" hidden="1" customWidth="1"/>
    <col min="2579" max="2579" width="3.7109375" customWidth="1"/>
    <col min="2580" max="2682" width="0" hidden="1" customWidth="1"/>
    <col min="2684" max="2684" width="19.140625" bestFit="1" customWidth="1"/>
    <col min="2685" max="2685" width="12.7109375" bestFit="1" customWidth="1"/>
    <col min="2686" max="2686" width="4.42578125" customWidth="1"/>
    <col min="2687" max="2687" width="11.85546875" bestFit="1" customWidth="1"/>
    <col min="2688" max="2688" width="4.7109375" customWidth="1"/>
    <col min="2689" max="2689" width="12.7109375" bestFit="1" customWidth="1"/>
    <col min="2690" max="2690" width="12.7109375" customWidth="1"/>
    <col min="2692" max="2692" width="51.7109375" customWidth="1"/>
    <col min="2693" max="2693" width="1.28515625" customWidth="1"/>
    <col min="2694" max="2694" width="14.28515625" customWidth="1"/>
    <col min="2697" max="2697" width="3.7109375" customWidth="1"/>
    <col min="2698" max="2698" width="36" bestFit="1" customWidth="1"/>
    <col min="2699" max="2699" width="3.140625" customWidth="1"/>
    <col min="2700" max="2700" width="13.28515625" customWidth="1"/>
    <col min="2701" max="2701" width="3.7109375" customWidth="1"/>
    <col min="2703" max="2703" width="13.42578125" customWidth="1"/>
    <col min="2704" max="2704" width="34.85546875" bestFit="1" customWidth="1"/>
    <col min="2705" max="2705" width="3.5703125" customWidth="1"/>
    <col min="2706" max="2706" width="12.42578125" customWidth="1"/>
    <col min="2707" max="2707" width="4" customWidth="1"/>
    <col min="2708" max="2708" width="16.42578125" bestFit="1" customWidth="1"/>
    <col min="2709" max="2709" width="2.42578125" customWidth="1"/>
    <col min="2710" max="2710" width="25.42578125" customWidth="1"/>
    <col min="2711" max="2711" width="2.140625" bestFit="1" customWidth="1"/>
    <col min="2712" max="2712" width="27.140625" customWidth="1"/>
    <col min="2713" max="2713" width="2.140625" bestFit="1" customWidth="1"/>
    <col min="2714" max="2714" width="17.5703125" customWidth="1"/>
    <col min="2715" max="2715" width="9.28515625" bestFit="1" customWidth="1"/>
    <col min="2717" max="2717" width="1.5703125" customWidth="1"/>
    <col min="2718" max="2718" width="20.140625" bestFit="1" customWidth="1"/>
    <col min="2719" max="2719" width="3.7109375" customWidth="1"/>
    <col min="2720" max="2720" width="15.5703125" customWidth="1"/>
    <col min="2721" max="2721" width="14.42578125" customWidth="1"/>
    <col min="2722" max="2722" width="25.28515625" customWidth="1"/>
    <col min="2723" max="2723" width="2" customWidth="1"/>
    <col min="2724" max="2724" width="12" bestFit="1" customWidth="1"/>
    <col min="2725" max="2725" width="4.5703125" customWidth="1"/>
    <col min="2726" max="2726" width="15.42578125" customWidth="1"/>
    <col min="2727" max="2727" width="2" bestFit="1" customWidth="1"/>
    <col min="2728" max="2728" width="15" customWidth="1"/>
    <col min="2729" max="2729" width="24.5703125" bestFit="1" customWidth="1"/>
    <col min="2730" max="2730" width="12.7109375" customWidth="1"/>
    <col min="2731" max="2731" width="27.28515625" bestFit="1" customWidth="1"/>
    <col min="2732" max="2732" width="4.5703125" customWidth="1"/>
    <col min="2734" max="2734" width="3.7109375" customWidth="1"/>
    <col min="2735" max="2735" width="16" customWidth="1"/>
    <col min="2736" max="2736" width="2" bestFit="1" customWidth="1"/>
    <col min="2737" max="2737" width="17.28515625" customWidth="1"/>
    <col min="2738" max="2738" width="2.140625" bestFit="1" customWidth="1"/>
    <col min="2739" max="2739" width="14.42578125" customWidth="1"/>
    <col min="2740" max="2740" width="52.5703125" bestFit="1" customWidth="1"/>
    <col min="2741" max="2741" width="3.140625" customWidth="1"/>
    <col min="2742" max="2742" width="16.140625" customWidth="1"/>
    <col min="2746" max="2746" width="52.5703125" bestFit="1" customWidth="1"/>
    <col min="2818" max="2818" width="26.28515625" bestFit="1" customWidth="1"/>
    <col min="2819" max="2819" width="17.42578125" customWidth="1"/>
    <col min="2820" max="2820" width="14.28515625" customWidth="1"/>
    <col min="2822" max="2822" width="25.140625" customWidth="1"/>
    <col min="2823" max="2823" width="14.42578125" customWidth="1"/>
    <col min="2824" max="2824" width="12.140625" bestFit="1" customWidth="1"/>
    <col min="2825" max="2825" width="11.7109375" bestFit="1" customWidth="1"/>
    <col min="2826" max="2826" width="11.7109375" customWidth="1"/>
    <col min="2827" max="2827" width="9.7109375" customWidth="1"/>
    <col min="2828" max="2828" width="2.7109375" customWidth="1"/>
    <col min="2829" max="2829" width="0.28515625" customWidth="1"/>
    <col min="2830" max="2834" width="0" hidden="1" customWidth="1"/>
    <col min="2835" max="2835" width="3.7109375" customWidth="1"/>
    <col min="2836" max="2938" width="0" hidden="1" customWidth="1"/>
    <col min="2940" max="2940" width="19.140625" bestFit="1" customWidth="1"/>
    <col min="2941" max="2941" width="12.7109375" bestFit="1" customWidth="1"/>
    <col min="2942" max="2942" width="4.42578125" customWidth="1"/>
    <col min="2943" max="2943" width="11.85546875" bestFit="1" customWidth="1"/>
    <col min="2944" max="2944" width="4.7109375" customWidth="1"/>
    <col min="2945" max="2945" width="12.7109375" bestFit="1" customWidth="1"/>
    <col min="2946" max="2946" width="12.7109375" customWidth="1"/>
    <col min="2948" max="2948" width="51.7109375" customWidth="1"/>
    <col min="2949" max="2949" width="1.28515625" customWidth="1"/>
    <col min="2950" max="2950" width="14.28515625" customWidth="1"/>
    <col min="2953" max="2953" width="3.7109375" customWidth="1"/>
    <col min="2954" max="2954" width="36" bestFit="1" customWidth="1"/>
    <col min="2955" max="2955" width="3.140625" customWidth="1"/>
    <col min="2956" max="2956" width="13.28515625" customWidth="1"/>
    <col min="2957" max="2957" width="3.7109375" customWidth="1"/>
    <col min="2959" max="2959" width="13.42578125" customWidth="1"/>
    <col min="2960" max="2960" width="34.85546875" bestFit="1" customWidth="1"/>
    <col min="2961" max="2961" width="3.5703125" customWidth="1"/>
    <col min="2962" max="2962" width="12.42578125" customWidth="1"/>
    <col min="2963" max="2963" width="4" customWidth="1"/>
    <col min="2964" max="2964" width="16.42578125" bestFit="1" customWidth="1"/>
    <col min="2965" max="2965" width="2.42578125" customWidth="1"/>
    <col min="2966" max="2966" width="25.42578125" customWidth="1"/>
    <col min="2967" max="2967" width="2.140625" bestFit="1" customWidth="1"/>
    <col min="2968" max="2968" width="27.140625" customWidth="1"/>
    <col min="2969" max="2969" width="2.140625" bestFit="1" customWidth="1"/>
    <col min="2970" max="2970" width="17.5703125" customWidth="1"/>
    <col min="2971" max="2971" width="9.28515625" bestFit="1" customWidth="1"/>
    <col min="2973" max="2973" width="1.5703125" customWidth="1"/>
    <col min="2974" max="2974" width="20.140625" bestFit="1" customWidth="1"/>
    <col min="2975" max="2975" width="3.7109375" customWidth="1"/>
    <col min="2976" max="2976" width="15.5703125" customWidth="1"/>
    <col min="2977" max="2977" width="14.42578125" customWidth="1"/>
    <col min="2978" max="2978" width="25.28515625" customWidth="1"/>
    <col min="2979" max="2979" width="2" customWidth="1"/>
    <col min="2980" max="2980" width="12" bestFit="1" customWidth="1"/>
    <col min="2981" max="2981" width="4.5703125" customWidth="1"/>
    <col min="2982" max="2982" width="15.42578125" customWidth="1"/>
    <col min="2983" max="2983" width="2" bestFit="1" customWidth="1"/>
    <col min="2984" max="2984" width="15" customWidth="1"/>
    <col min="2985" max="2985" width="24.5703125" bestFit="1" customWidth="1"/>
    <col min="2986" max="2986" width="12.7109375" customWidth="1"/>
    <col min="2987" max="2987" width="27.28515625" bestFit="1" customWidth="1"/>
    <col min="2988" max="2988" width="4.5703125" customWidth="1"/>
    <col min="2990" max="2990" width="3.7109375" customWidth="1"/>
    <col min="2991" max="2991" width="16" customWidth="1"/>
    <col min="2992" max="2992" width="2" bestFit="1" customWidth="1"/>
    <col min="2993" max="2993" width="17.28515625" customWidth="1"/>
    <col min="2994" max="2994" width="2.140625" bestFit="1" customWidth="1"/>
    <col min="2995" max="2995" width="14.42578125" customWidth="1"/>
    <col min="2996" max="2996" width="52.5703125" bestFit="1" customWidth="1"/>
    <col min="2997" max="2997" width="3.140625" customWidth="1"/>
    <col min="2998" max="2998" width="16.140625" customWidth="1"/>
    <col min="3002" max="3002" width="52.5703125" bestFit="1" customWidth="1"/>
    <col min="3074" max="3074" width="26.28515625" bestFit="1" customWidth="1"/>
    <col min="3075" max="3075" width="17.42578125" customWidth="1"/>
    <col min="3076" max="3076" width="14.28515625" customWidth="1"/>
    <col min="3078" max="3078" width="25.140625" customWidth="1"/>
    <col min="3079" max="3079" width="14.42578125" customWidth="1"/>
    <col min="3080" max="3080" width="12.140625" bestFit="1" customWidth="1"/>
    <col min="3081" max="3081" width="11.7109375" bestFit="1" customWidth="1"/>
    <col min="3082" max="3082" width="11.7109375" customWidth="1"/>
    <col min="3083" max="3083" width="9.7109375" customWidth="1"/>
    <col min="3084" max="3084" width="2.7109375" customWidth="1"/>
    <col min="3085" max="3085" width="0.28515625" customWidth="1"/>
    <col min="3086" max="3090" width="0" hidden="1" customWidth="1"/>
    <col min="3091" max="3091" width="3.7109375" customWidth="1"/>
    <col min="3092" max="3194" width="0" hidden="1" customWidth="1"/>
    <col min="3196" max="3196" width="19.140625" bestFit="1" customWidth="1"/>
    <col min="3197" max="3197" width="12.7109375" bestFit="1" customWidth="1"/>
    <col min="3198" max="3198" width="4.42578125" customWidth="1"/>
    <col min="3199" max="3199" width="11.85546875" bestFit="1" customWidth="1"/>
    <col min="3200" max="3200" width="4.7109375" customWidth="1"/>
    <col min="3201" max="3201" width="12.7109375" bestFit="1" customWidth="1"/>
    <col min="3202" max="3202" width="12.7109375" customWidth="1"/>
    <col min="3204" max="3204" width="51.7109375" customWidth="1"/>
    <col min="3205" max="3205" width="1.28515625" customWidth="1"/>
    <col min="3206" max="3206" width="14.28515625" customWidth="1"/>
    <col min="3209" max="3209" width="3.7109375" customWidth="1"/>
    <col min="3210" max="3210" width="36" bestFit="1" customWidth="1"/>
    <col min="3211" max="3211" width="3.140625" customWidth="1"/>
    <col min="3212" max="3212" width="13.28515625" customWidth="1"/>
    <col min="3213" max="3213" width="3.7109375" customWidth="1"/>
    <col min="3215" max="3215" width="13.42578125" customWidth="1"/>
    <col min="3216" max="3216" width="34.85546875" bestFit="1" customWidth="1"/>
    <col min="3217" max="3217" width="3.5703125" customWidth="1"/>
    <col min="3218" max="3218" width="12.42578125" customWidth="1"/>
    <col min="3219" max="3219" width="4" customWidth="1"/>
    <col min="3220" max="3220" width="16.42578125" bestFit="1" customWidth="1"/>
    <col min="3221" max="3221" width="2.42578125" customWidth="1"/>
    <col min="3222" max="3222" width="25.42578125" customWidth="1"/>
    <col min="3223" max="3223" width="2.140625" bestFit="1" customWidth="1"/>
    <col min="3224" max="3224" width="27.140625" customWidth="1"/>
    <col min="3225" max="3225" width="2.140625" bestFit="1" customWidth="1"/>
    <col min="3226" max="3226" width="17.5703125" customWidth="1"/>
    <col min="3227" max="3227" width="9.28515625" bestFit="1" customWidth="1"/>
    <col min="3229" max="3229" width="1.5703125" customWidth="1"/>
    <col min="3230" max="3230" width="20.140625" bestFit="1" customWidth="1"/>
    <col min="3231" max="3231" width="3.7109375" customWidth="1"/>
    <col min="3232" max="3232" width="15.5703125" customWidth="1"/>
    <col min="3233" max="3233" width="14.42578125" customWidth="1"/>
    <col min="3234" max="3234" width="25.28515625" customWidth="1"/>
    <col min="3235" max="3235" width="2" customWidth="1"/>
    <col min="3236" max="3236" width="12" bestFit="1" customWidth="1"/>
    <col min="3237" max="3237" width="4.5703125" customWidth="1"/>
    <col min="3238" max="3238" width="15.42578125" customWidth="1"/>
    <col min="3239" max="3239" width="2" bestFit="1" customWidth="1"/>
    <col min="3240" max="3240" width="15" customWidth="1"/>
    <col min="3241" max="3241" width="24.5703125" bestFit="1" customWidth="1"/>
    <col min="3242" max="3242" width="12.7109375" customWidth="1"/>
    <col min="3243" max="3243" width="27.28515625" bestFit="1" customWidth="1"/>
    <col min="3244" max="3244" width="4.5703125" customWidth="1"/>
    <col min="3246" max="3246" width="3.7109375" customWidth="1"/>
    <col min="3247" max="3247" width="16" customWidth="1"/>
    <col min="3248" max="3248" width="2" bestFit="1" customWidth="1"/>
    <col min="3249" max="3249" width="17.28515625" customWidth="1"/>
    <col min="3250" max="3250" width="2.140625" bestFit="1" customWidth="1"/>
    <col min="3251" max="3251" width="14.42578125" customWidth="1"/>
    <col min="3252" max="3252" width="52.5703125" bestFit="1" customWidth="1"/>
    <col min="3253" max="3253" width="3.140625" customWidth="1"/>
    <col min="3254" max="3254" width="16.140625" customWidth="1"/>
    <col min="3258" max="3258" width="52.5703125" bestFit="1" customWidth="1"/>
    <col min="3330" max="3330" width="26.28515625" bestFit="1" customWidth="1"/>
    <col min="3331" max="3331" width="17.42578125" customWidth="1"/>
    <col min="3332" max="3332" width="14.28515625" customWidth="1"/>
    <col min="3334" max="3334" width="25.140625" customWidth="1"/>
    <col min="3335" max="3335" width="14.42578125" customWidth="1"/>
    <col min="3336" max="3336" width="12.140625" bestFit="1" customWidth="1"/>
    <col min="3337" max="3337" width="11.7109375" bestFit="1" customWidth="1"/>
    <col min="3338" max="3338" width="11.7109375" customWidth="1"/>
    <col min="3339" max="3339" width="9.7109375" customWidth="1"/>
    <col min="3340" max="3340" width="2.7109375" customWidth="1"/>
    <col min="3341" max="3341" width="0.28515625" customWidth="1"/>
    <col min="3342" max="3346" width="0" hidden="1" customWidth="1"/>
    <col min="3347" max="3347" width="3.7109375" customWidth="1"/>
    <col min="3348" max="3450" width="0" hidden="1" customWidth="1"/>
    <col min="3452" max="3452" width="19.140625" bestFit="1" customWidth="1"/>
    <col min="3453" max="3453" width="12.7109375" bestFit="1" customWidth="1"/>
    <col min="3454" max="3454" width="4.42578125" customWidth="1"/>
    <col min="3455" max="3455" width="11.85546875" bestFit="1" customWidth="1"/>
    <col min="3456" max="3456" width="4.7109375" customWidth="1"/>
    <col min="3457" max="3457" width="12.7109375" bestFit="1" customWidth="1"/>
    <col min="3458" max="3458" width="12.7109375" customWidth="1"/>
    <col min="3460" max="3460" width="51.7109375" customWidth="1"/>
    <col min="3461" max="3461" width="1.28515625" customWidth="1"/>
    <col min="3462" max="3462" width="14.28515625" customWidth="1"/>
    <col min="3465" max="3465" width="3.7109375" customWidth="1"/>
    <col min="3466" max="3466" width="36" bestFit="1" customWidth="1"/>
    <col min="3467" max="3467" width="3.140625" customWidth="1"/>
    <col min="3468" max="3468" width="13.28515625" customWidth="1"/>
    <col min="3469" max="3469" width="3.7109375" customWidth="1"/>
    <col min="3471" max="3471" width="13.42578125" customWidth="1"/>
    <col min="3472" max="3472" width="34.85546875" bestFit="1" customWidth="1"/>
    <col min="3473" max="3473" width="3.5703125" customWidth="1"/>
    <col min="3474" max="3474" width="12.42578125" customWidth="1"/>
    <col min="3475" max="3475" width="4" customWidth="1"/>
    <col min="3476" max="3476" width="16.42578125" bestFit="1" customWidth="1"/>
    <col min="3477" max="3477" width="2.42578125" customWidth="1"/>
    <col min="3478" max="3478" width="25.42578125" customWidth="1"/>
    <col min="3479" max="3479" width="2.140625" bestFit="1" customWidth="1"/>
    <col min="3480" max="3480" width="27.140625" customWidth="1"/>
    <col min="3481" max="3481" width="2.140625" bestFit="1" customWidth="1"/>
    <col min="3482" max="3482" width="17.5703125" customWidth="1"/>
    <col min="3483" max="3483" width="9.28515625" bestFit="1" customWidth="1"/>
    <col min="3485" max="3485" width="1.5703125" customWidth="1"/>
    <col min="3486" max="3486" width="20.140625" bestFit="1" customWidth="1"/>
    <col min="3487" max="3487" width="3.7109375" customWidth="1"/>
    <col min="3488" max="3488" width="15.5703125" customWidth="1"/>
    <col min="3489" max="3489" width="14.42578125" customWidth="1"/>
    <col min="3490" max="3490" width="25.28515625" customWidth="1"/>
    <col min="3491" max="3491" width="2" customWidth="1"/>
    <col min="3492" max="3492" width="12" bestFit="1" customWidth="1"/>
    <col min="3493" max="3493" width="4.5703125" customWidth="1"/>
    <col min="3494" max="3494" width="15.42578125" customWidth="1"/>
    <col min="3495" max="3495" width="2" bestFit="1" customWidth="1"/>
    <col min="3496" max="3496" width="15" customWidth="1"/>
    <col min="3497" max="3497" width="24.5703125" bestFit="1" customWidth="1"/>
    <col min="3498" max="3498" width="12.7109375" customWidth="1"/>
    <col min="3499" max="3499" width="27.28515625" bestFit="1" customWidth="1"/>
    <col min="3500" max="3500" width="4.5703125" customWidth="1"/>
    <col min="3502" max="3502" width="3.7109375" customWidth="1"/>
    <col min="3503" max="3503" width="16" customWidth="1"/>
    <col min="3504" max="3504" width="2" bestFit="1" customWidth="1"/>
    <col min="3505" max="3505" width="17.28515625" customWidth="1"/>
    <col min="3506" max="3506" width="2.140625" bestFit="1" customWidth="1"/>
    <col min="3507" max="3507" width="14.42578125" customWidth="1"/>
    <col min="3508" max="3508" width="52.5703125" bestFit="1" customWidth="1"/>
    <col min="3509" max="3509" width="3.140625" customWidth="1"/>
    <col min="3510" max="3510" width="16.140625" customWidth="1"/>
    <col min="3514" max="3514" width="52.5703125" bestFit="1" customWidth="1"/>
    <col min="3586" max="3586" width="26.28515625" bestFit="1" customWidth="1"/>
    <col min="3587" max="3587" width="17.42578125" customWidth="1"/>
    <col min="3588" max="3588" width="14.28515625" customWidth="1"/>
    <col min="3590" max="3590" width="25.140625" customWidth="1"/>
    <col min="3591" max="3591" width="14.42578125" customWidth="1"/>
    <col min="3592" max="3592" width="12.140625" bestFit="1" customWidth="1"/>
    <col min="3593" max="3593" width="11.7109375" bestFit="1" customWidth="1"/>
    <col min="3594" max="3594" width="11.7109375" customWidth="1"/>
    <col min="3595" max="3595" width="9.7109375" customWidth="1"/>
    <col min="3596" max="3596" width="2.7109375" customWidth="1"/>
    <col min="3597" max="3597" width="0.28515625" customWidth="1"/>
    <col min="3598" max="3602" width="0" hidden="1" customWidth="1"/>
    <col min="3603" max="3603" width="3.7109375" customWidth="1"/>
    <col min="3604" max="3706" width="0" hidden="1" customWidth="1"/>
    <col min="3708" max="3708" width="19.140625" bestFit="1" customWidth="1"/>
    <col min="3709" max="3709" width="12.7109375" bestFit="1" customWidth="1"/>
    <col min="3710" max="3710" width="4.42578125" customWidth="1"/>
    <col min="3711" max="3711" width="11.85546875" bestFit="1" customWidth="1"/>
    <col min="3712" max="3712" width="4.7109375" customWidth="1"/>
    <col min="3713" max="3713" width="12.7109375" bestFit="1" customWidth="1"/>
    <col min="3714" max="3714" width="12.7109375" customWidth="1"/>
    <col min="3716" max="3716" width="51.7109375" customWidth="1"/>
    <col min="3717" max="3717" width="1.28515625" customWidth="1"/>
    <col min="3718" max="3718" width="14.28515625" customWidth="1"/>
    <col min="3721" max="3721" width="3.7109375" customWidth="1"/>
    <col min="3722" max="3722" width="36" bestFit="1" customWidth="1"/>
    <col min="3723" max="3723" width="3.140625" customWidth="1"/>
    <col min="3724" max="3724" width="13.28515625" customWidth="1"/>
    <col min="3725" max="3725" width="3.7109375" customWidth="1"/>
    <col min="3727" max="3727" width="13.42578125" customWidth="1"/>
    <col min="3728" max="3728" width="34.85546875" bestFit="1" customWidth="1"/>
    <col min="3729" max="3729" width="3.5703125" customWidth="1"/>
    <col min="3730" max="3730" width="12.42578125" customWidth="1"/>
    <col min="3731" max="3731" width="4" customWidth="1"/>
    <col min="3732" max="3732" width="16.42578125" bestFit="1" customWidth="1"/>
    <col min="3733" max="3733" width="2.42578125" customWidth="1"/>
    <col min="3734" max="3734" width="25.42578125" customWidth="1"/>
    <col min="3735" max="3735" width="2.140625" bestFit="1" customWidth="1"/>
    <col min="3736" max="3736" width="27.140625" customWidth="1"/>
    <col min="3737" max="3737" width="2.140625" bestFit="1" customWidth="1"/>
    <col min="3738" max="3738" width="17.5703125" customWidth="1"/>
    <col min="3739" max="3739" width="9.28515625" bestFit="1" customWidth="1"/>
    <col min="3741" max="3741" width="1.5703125" customWidth="1"/>
    <col min="3742" max="3742" width="20.140625" bestFit="1" customWidth="1"/>
    <col min="3743" max="3743" width="3.7109375" customWidth="1"/>
    <col min="3744" max="3744" width="15.5703125" customWidth="1"/>
    <col min="3745" max="3745" width="14.42578125" customWidth="1"/>
    <col min="3746" max="3746" width="25.28515625" customWidth="1"/>
    <col min="3747" max="3747" width="2" customWidth="1"/>
    <col min="3748" max="3748" width="12" bestFit="1" customWidth="1"/>
    <col min="3749" max="3749" width="4.5703125" customWidth="1"/>
    <col min="3750" max="3750" width="15.42578125" customWidth="1"/>
    <col min="3751" max="3751" width="2" bestFit="1" customWidth="1"/>
    <col min="3752" max="3752" width="15" customWidth="1"/>
    <col min="3753" max="3753" width="24.5703125" bestFit="1" customWidth="1"/>
    <col min="3754" max="3754" width="12.7109375" customWidth="1"/>
    <col min="3755" max="3755" width="27.28515625" bestFit="1" customWidth="1"/>
    <col min="3756" max="3756" width="4.5703125" customWidth="1"/>
    <col min="3758" max="3758" width="3.7109375" customWidth="1"/>
    <col min="3759" max="3759" width="16" customWidth="1"/>
    <col min="3760" max="3760" width="2" bestFit="1" customWidth="1"/>
    <col min="3761" max="3761" width="17.28515625" customWidth="1"/>
    <col min="3762" max="3762" width="2.140625" bestFit="1" customWidth="1"/>
    <col min="3763" max="3763" width="14.42578125" customWidth="1"/>
    <col min="3764" max="3764" width="52.5703125" bestFit="1" customWidth="1"/>
    <col min="3765" max="3765" width="3.140625" customWidth="1"/>
    <col min="3766" max="3766" width="16.140625" customWidth="1"/>
    <col min="3770" max="3770" width="52.5703125" bestFit="1" customWidth="1"/>
    <col min="3842" max="3842" width="26.28515625" bestFit="1" customWidth="1"/>
    <col min="3843" max="3843" width="17.42578125" customWidth="1"/>
    <col min="3844" max="3844" width="14.28515625" customWidth="1"/>
    <col min="3846" max="3846" width="25.140625" customWidth="1"/>
    <col min="3847" max="3847" width="14.42578125" customWidth="1"/>
    <col min="3848" max="3848" width="12.140625" bestFit="1" customWidth="1"/>
    <col min="3849" max="3849" width="11.7109375" bestFit="1" customWidth="1"/>
    <col min="3850" max="3850" width="11.7109375" customWidth="1"/>
    <col min="3851" max="3851" width="9.7109375" customWidth="1"/>
    <col min="3852" max="3852" width="2.7109375" customWidth="1"/>
    <col min="3853" max="3853" width="0.28515625" customWidth="1"/>
    <col min="3854" max="3858" width="0" hidden="1" customWidth="1"/>
    <col min="3859" max="3859" width="3.7109375" customWidth="1"/>
    <col min="3860" max="3962" width="0" hidden="1" customWidth="1"/>
    <col min="3964" max="3964" width="19.140625" bestFit="1" customWidth="1"/>
    <col min="3965" max="3965" width="12.7109375" bestFit="1" customWidth="1"/>
    <col min="3966" max="3966" width="4.42578125" customWidth="1"/>
    <col min="3967" max="3967" width="11.85546875" bestFit="1" customWidth="1"/>
    <col min="3968" max="3968" width="4.7109375" customWidth="1"/>
    <col min="3969" max="3969" width="12.7109375" bestFit="1" customWidth="1"/>
    <col min="3970" max="3970" width="12.7109375" customWidth="1"/>
    <col min="3972" max="3972" width="51.7109375" customWidth="1"/>
    <col min="3973" max="3973" width="1.28515625" customWidth="1"/>
    <col min="3974" max="3974" width="14.28515625" customWidth="1"/>
    <col min="3977" max="3977" width="3.7109375" customWidth="1"/>
    <col min="3978" max="3978" width="36" bestFit="1" customWidth="1"/>
    <col min="3979" max="3979" width="3.140625" customWidth="1"/>
    <col min="3980" max="3980" width="13.28515625" customWidth="1"/>
    <col min="3981" max="3981" width="3.7109375" customWidth="1"/>
    <col min="3983" max="3983" width="13.42578125" customWidth="1"/>
    <col min="3984" max="3984" width="34.85546875" bestFit="1" customWidth="1"/>
    <col min="3985" max="3985" width="3.5703125" customWidth="1"/>
    <col min="3986" max="3986" width="12.42578125" customWidth="1"/>
    <col min="3987" max="3987" width="4" customWidth="1"/>
    <col min="3988" max="3988" width="16.42578125" bestFit="1" customWidth="1"/>
    <col min="3989" max="3989" width="2.42578125" customWidth="1"/>
    <col min="3990" max="3990" width="25.42578125" customWidth="1"/>
    <col min="3991" max="3991" width="2.140625" bestFit="1" customWidth="1"/>
    <col min="3992" max="3992" width="27.140625" customWidth="1"/>
    <col min="3993" max="3993" width="2.140625" bestFit="1" customWidth="1"/>
    <col min="3994" max="3994" width="17.5703125" customWidth="1"/>
    <col min="3995" max="3995" width="9.28515625" bestFit="1" customWidth="1"/>
    <col min="3997" max="3997" width="1.5703125" customWidth="1"/>
    <col min="3998" max="3998" width="20.140625" bestFit="1" customWidth="1"/>
    <col min="3999" max="3999" width="3.7109375" customWidth="1"/>
    <col min="4000" max="4000" width="15.5703125" customWidth="1"/>
    <col min="4001" max="4001" width="14.42578125" customWidth="1"/>
    <col min="4002" max="4002" width="25.28515625" customWidth="1"/>
    <col min="4003" max="4003" width="2" customWidth="1"/>
    <col min="4004" max="4004" width="12" bestFit="1" customWidth="1"/>
    <col min="4005" max="4005" width="4.5703125" customWidth="1"/>
    <col min="4006" max="4006" width="15.42578125" customWidth="1"/>
    <col min="4007" max="4007" width="2" bestFit="1" customWidth="1"/>
    <col min="4008" max="4008" width="15" customWidth="1"/>
    <col min="4009" max="4009" width="24.5703125" bestFit="1" customWidth="1"/>
    <col min="4010" max="4010" width="12.7109375" customWidth="1"/>
    <col min="4011" max="4011" width="27.28515625" bestFit="1" customWidth="1"/>
    <col min="4012" max="4012" width="4.5703125" customWidth="1"/>
    <col min="4014" max="4014" width="3.7109375" customWidth="1"/>
    <col min="4015" max="4015" width="16" customWidth="1"/>
    <col min="4016" max="4016" width="2" bestFit="1" customWidth="1"/>
    <col min="4017" max="4017" width="17.28515625" customWidth="1"/>
    <col min="4018" max="4018" width="2.140625" bestFit="1" customWidth="1"/>
    <col min="4019" max="4019" width="14.42578125" customWidth="1"/>
    <col min="4020" max="4020" width="52.5703125" bestFit="1" customWidth="1"/>
    <col min="4021" max="4021" width="3.140625" customWidth="1"/>
    <col min="4022" max="4022" width="16.140625" customWidth="1"/>
    <col min="4026" max="4026" width="52.5703125" bestFit="1" customWidth="1"/>
    <col min="4098" max="4098" width="26.28515625" bestFit="1" customWidth="1"/>
    <col min="4099" max="4099" width="17.42578125" customWidth="1"/>
    <col min="4100" max="4100" width="14.28515625" customWidth="1"/>
    <col min="4102" max="4102" width="25.140625" customWidth="1"/>
    <col min="4103" max="4103" width="14.42578125" customWidth="1"/>
    <col min="4104" max="4104" width="12.140625" bestFit="1" customWidth="1"/>
    <col min="4105" max="4105" width="11.7109375" bestFit="1" customWidth="1"/>
    <col min="4106" max="4106" width="11.7109375" customWidth="1"/>
    <col min="4107" max="4107" width="9.7109375" customWidth="1"/>
    <col min="4108" max="4108" width="2.7109375" customWidth="1"/>
    <col min="4109" max="4109" width="0.28515625" customWidth="1"/>
    <col min="4110" max="4114" width="0" hidden="1" customWidth="1"/>
    <col min="4115" max="4115" width="3.7109375" customWidth="1"/>
    <col min="4116" max="4218" width="0" hidden="1" customWidth="1"/>
    <col min="4220" max="4220" width="19.140625" bestFit="1" customWidth="1"/>
    <col min="4221" max="4221" width="12.7109375" bestFit="1" customWidth="1"/>
    <col min="4222" max="4222" width="4.42578125" customWidth="1"/>
    <col min="4223" max="4223" width="11.85546875" bestFit="1" customWidth="1"/>
    <col min="4224" max="4224" width="4.7109375" customWidth="1"/>
    <col min="4225" max="4225" width="12.7109375" bestFit="1" customWidth="1"/>
    <col min="4226" max="4226" width="12.7109375" customWidth="1"/>
    <col min="4228" max="4228" width="51.7109375" customWidth="1"/>
    <col min="4229" max="4229" width="1.28515625" customWidth="1"/>
    <col min="4230" max="4230" width="14.28515625" customWidth="1"/>
    <col min="4233" max="4233" width="3.7109375" customWidth="1"/>
    <col min="4234" max="4234" width="36" bestFit="1" customWidth="1"/>
    <col min="4235" max="4235" width="3.140625" customWidth="1"/>
    <col min="4236" max="4236" width="13.28515625" customWidth="1"/>
    <col min="4237" max="4237" width="3.7109375" customWidth="1"/>
    <col min="4239" max="4239" width="13.42578125" customWidth="1"/>
    <col min="4240" max="4240" width="34.85546875" bestFit="1" customWidth="1"/>
    <col min="4241" max="4241" width="3.5703125" customWidth="1"/>
    <col min="4242" max="4242" width="12.42578125" customWidth="1"/>
    <col min="4243" max="4243" width="4" customWidth="1"/>
    <col min="4244" max="4244" width="16.42578125" bestFit="1" customWidth="1"/>
    <col min="4245" max="4245" width="2.42578125" customWidth="1"/>
    <col min="4246" max="4246" width="25.42578125" customWidth="1"/>
    <col min="4247" max="4247" width="2.140625" bestFit="1" customWidth="1"/>
    <col min="4248" max="4248" width="27.140625" customWidth="1"/>
    <col min="4249" max="4249" width="2.140625" bestFit="1" customWidth="1"/>
    <col min="4250" max="4250" width="17.5703125" customWidth="1"/>
    <col min="4251" max="4251" width="9.28515625" bestFit="1" customWidth="1"/>
    <col min="4253" max="4253" width="1.5703125" customWidth="1"/>
    <col min="4254" max="4254" width="20.140625" bestFit="1" customWidth="1"/>
    <col min="4255" max="4255" width="3.7109375" customWidth="1"/>
    <col min="4256" max="4256" width="15.5703125" customWidth="1"/>
    <col min="4257" max="4257" width="14.42578125" customWidth="1"/>
    <col min="4258" max="4258" width="25.28515625" customWidth="1"/>
    <col min="4259" max="4259" width="2" customWidth="1"/>
    <col min="4260" max="4260" width="12" bestFit="1" customWidth="1"/>
    <col min="4261" max="4261" width="4.5703125" customWidth="1"/>
    <col min="4262" max="4262" width="15.42578125" customWidth="1"/>
    <col min="4263" max="4263" width="2" bestFit="1" customWidth="1"/>
    <col min="4264" max="4264" width="15" customWidth="1"/>
    <col min="4265" max="4265" width="24.5703125" bestFit="1" customWidth="1"/>
    <col min="4266" max="4266" width="12.7109375" customWidth="1"/>
    <col min="4267" max="4267" width="27.28515625" bestFit="1" customWidth="1"/>
    <col min="4268" max="4268" width="4.5703125" customWidth="1"/>
    <col min="4270" max="4270" width="3.7109375" customWidth="1"/>
    <col min="4271" max="4271" width="16" customWidth="1"/>
    <col min="4272" max="4272" width="2" bestFit="1" customWidth="1"/>
    <col min="4273" max="4273" width="17.28515625" customWidth="1"/>
    <col min="4274" max="4274" width="2.140625" bestFit="1" customWidth="1"/>
    <col min="4275" max="4275" width="14.42578125" customWidth="1"/>
    <col min="4276" max="4276" width="52.5703125" bestFit="1" customWidth="1"/>
    <col min="4277" max="4277" width="3.140625" customWidth="1"/>
    <col min="4278" max="4278" width="16.140625" customWidth="1"/>
    <col min="4282" max="4282" width="52.5703125" bestFit="1" customWidth="1"/>
    <col min="4354" max="4354" width="26.28515625" bestFit="1" customWidth="1"/>
    <col min="4355" max="4355" width="17.42578125" customWidth="1"/>
    <col min="4356" max="4356" width="14.28515625" customWidth="1"/>
    <col min="4358" max="4358" width="25.140625" customWidth="1"/>
    <col min="4359" max="4359" width="14.42578125" customWidth="1"/>
    <col min="4360" max="4360" width="12.140625" bestFit="1" customWidth="1"/>
    <col min="4361" max="4361" width="11.7109375" bestFit="1" customWidth="1"/>
    <col min="4362" max="4362" width="11.7109375" customWidth="1"/>
    <col min="4363" max="4363" width="9.7109375" customWidth="1"/>
    <col min="4364" max="4364" width="2.7109375" customWidth="1"/>
    <col min="4365" max="4365" width="0.28515625" customWidth="1"/>
    <col min="4366" max="4370" width="0" hidden="1" customWidth="1"/>
    <col min="4371" max="4371" width="3.7109375" customWidth="1"/>
    <col min="4372" max="4474" width="0" hidden="1" customWidth="1"/>
    <col min="4476" max="4476" width="19.140625" bestFit="1" customWidth="1"/>
    <col min="4477" max="4477" width="12.7109375" bestFit="1" customWidth="1"/>
    <col min="4478" max="4478" width="4.42578125" customWidth="1"/>
    <col min="4479" max="4479" width="11.85546875" bestFit="1" customWidth="1"/>
    <col min="4480" max="4480" width="4.7109375" customWidth="1"/>
    <col min="4481" max="4481" width="12.7109375" bestFit="1" customWidth="1"/>
    <col min="4482" max="4482" width="12.7109375" customWidth="1"/>
    <col min="4484" max="4484" width="51.7109375" customWidth="1"/>
    <col min="4485" max="4485" width="1.28515625" customWidth="1"/>
    <col min="4486" max="4486" width="14.28515625" customWidth="1"/>
    <col min="4489" max="4489" width="3.7109375" customWidth="1"/>
    <col min="4490" max="4490" width="36" bestFit="1" customWidth="1"/>
    <col min="4491" max="4491" width="3.140625" customWidth="1"/>
    <col min="4492" max="4492" width="13.28515625" customWidth="1"/>
    <col min="4493" max="4493" width="3.7109375" customWidth="1"/>
    <col min="4495" max="4495" width="13.42578125" customWidth="1"/>
    <col min="4496" max="4496" width="34.85546875" bestFit="1" customWidth="1"/>
    <col min="4497" max="4497" width="3.5703125" customWidth="1"/>
    <col min="4498" max="4498" width="12.42578125" customWidth="1"/>
    <col min="4499" max="4499" width="4" customWidth="1"/>
    <col min="4500" max="4500" width="16.42578125" bestFit="1" customWidth="1"/>
    <col min="4501" max="4501" width="2.42578125" customWidth="1"/>
    <col min="4502" max="4502" width="25.42578125" customWidth="1"/>
    <col min="4503" max="4503" width="2.140625" bestFit="1" customWidth="1"/>
    <col min="4504" max="4504" width="27.140625" customWidth="1"/>
    <col min="4505" max="4505" width="2.140625" bestFit="1" customWidth="1"/>
    <col min="4506" max="4506" width="17.5703125" customWidth="1"/>
    <col min="4507" max="4507" width="9.28515625" bestFit="1" customWidth="1"/>
    <col min="4509" max="4509" width="1.5703125" customWidth="1"/>
    <col min="4510" max="4510" width="20.140625" bestFit="1" customWidth="1"/>
    <col min="4511" max="4511" width="3.7109375" customWidth="1"/>
    <col min="4512" max="4512" width="15.5703125" customWidth="1"/>
    <col min="4513" max="4513" width="14.42578125" customWidth="1"/>
    <col min="4514" max="4514" width="25.28515625" customWidth="1"/>
    <col min="4515" max="4515" width="2" customWidth="1"/>
    <col min="4516" max="4516" width="12" bestFit="1" customWidth="1"/>
    <col min="4517" max="4517" width="4.5703125" customWidth="1"/>
    <col min="4518" max="4518" width="15.42578125" customWidth="1"/>
    <col min="4519" max="4519" width="2" bestFit="1" customWidth="1"/>
    <col min="4520" max="4520" width="15" customWidth="1"/>
    <col min="4521" max="4521" width="24.5703125" bestFit="1" customWidth="1"/>
    <col min="4522" max="4522" width="12.7109375" customWidth="1"/>
    <col min="4523" max="4523" width="27.28515625" bestFit="1" customWidth="1"/>
    <col min="4524" max="4524" width="4.5703125" customWidth="1"/>
    <col min="4526" max="4526" width="3.7109375" customWidth="1"/>
    <col min="4527" max="4527" width="16" customWidth="1"/>
    <col min="4528" max="4528" width="2" bestFit="1" customWidth="1"/>
    <col min="4529" max="4529" width="17.28515625" customWidth="1"/>
    <col min="4530" max="4530" width="2.140625" bestFit="1" customWidth="1"/>
    <col min="4531" max="4531" width="14.42578125" customWidth="1"/>
    <col min="4532" max="4532" width="52.5703125" bestFit="1" customWidth="1"/>
    <col min="4533" max="4533" width="3.140625" customWidth="1"/>
    <col min="4534" max="4534" width="16.140625" customWidth="1"/>
    <col min="4538" max="4538" width="52.5703125" bestFit="1" customWidth="1"/>
    <col min="4610" max="4610" width="26.28515625" bestFit="1" customWidth="1"/>
    <col min="4611" max="4611" width="17.42578125" customWidth="1"/>
    <col min="4612" max="4612" width="14.28515625" customWidth="1"/>
    <col min="4614" max="4614" width="25.140625" customWidth="1"/>
    <col min="4615" max="4615" width="14.42578125" customWidth="1"/>
    <col min="4616" max="4616" width="12.140625" bestFit="1" customWidth="1"/>
    <col min="4617" max="4617" width="11.7109375" bestFit="1" customWidth="1"/>
    <col min="4618" max="4618" width="11.7109375" customWidth="1"/>
    <col min="4619" max="4619" width="9.7109375" customWidth="1"/>
    <col min="4620" max="4620" width="2.7109375" customWidth="1"/>
    <col min="4621" max="4621" width="0.28515625" customWidth="1"/>
    <col min="4622" max="4626" width="0" hidden="1" customWidth="1"/>
    <col min="4627" max="4627" width="3.7109375" customWidth="1"/>
    <col min="4628" max="4730" width="0" hidden="1" customWidth="1"/>
    <col min="4732" max="4732" width="19.140625" bestFit="1" customWidth="1"/>
    <col min="4733" max="4733" width="12.7109375" bestFit="1" customWidth="1"/>
    <col min="4734" max="4734" width="4.42578125" customWidth="1"/>
    <col min="4735" max="4735" width="11.85546875" bestFit="1" customWidth="1"/>
    <col min="4736" max="4736" width="4.7109375" customWidth="1"/>
    <col min="4737" max="4737" width="12.7109375" bestFit="1" customWidth="1"/>
    <col min="4738" max="4738" width="12.7109375" customWidth="1"/>
    <col min="4740" max="4740" width="51.7109375" customWidth="1"/>
    <col min="4741" max="4741" width="1.28515625" customWidth="1"/>
    <col min="4742" max="4742" width="14.28515625" customWidth="1"/>
    <col min="4745" max="4745" width="3.7109375" customWidth="1"/>
    <col min="4746" max="4746" width="36" bestFit="1" customWidth="1"/>
    <col min="4747" max="4747" width="3.140625" customWidth="1"/>
    <col min="4748" max="4748" width="13.28515625" customWidth="1"/>
    <col min="4749" max="4749" width="3.7109375" customWidth="1"/>
    <col min="4751" max="4751" width="13.42578125" customWidth="1"/>
    <col min="4752" max="4752" width="34.85546875" bestFit="1" customWidth="1"/>
    <col min="4753" max="4753" width="3.5703125" customWidth="1"/>
    <col min="4754" max="4754" width="12.42578125" customWidth="1"/>
    <col min="4755" max="4755" width="4" customWidth="1"/>
    <col min="4756" max="4756" width="16.42578125" bestFit="1" customWidth="1"/>
    <col min="4757" max="4757" width="2.42578125" customWidth="1"/>
    <col min="4758" max="4758" width="25.42578125" customWidth="1"/>
    <col min="4759" max="4759" width="2.140625" bestFit="1" customWidth="1"/>
    <col min="4760" max="4760" width="27.140625" customWidth="1"/>
    <col min="4761" max="4761" width="2.140625" bestFit="1" customWidth="1"/>
    <col min="4762" max="4762" width="17.5703125" customWidth="1"/>
    <col min="4763" max="4763" width="9.28515625" bestFit="1" customWidth="1"/>
    <col min="4765" max="4765" width="1.5703125" customWidth="1"/>
    <col min="4766" max="4766" width="20.140625" bestFit="1" customWidth="1"/>
    <col min="4767" max="4767" width="3.7109375" customWidth="1"/>
    <col min="4768" max="4768" width="15.5703125" customWidth="1"/>
    <col min="4769" max="4769" width="14.42578125" customWidth="1"/>
    <col min="4770" max="4770" width="25.28515625" customWidth="1"/>
    <col min="4771" max="4771" width="2" customWidth="1"/>
    <col min="4772" max="4772" width="12" bestFit="1" customWidth="1"/>
    <col min="4773" max="4773" width="4.5703125" customWidth="1"/>
    <col min="4774" max="4774" width="15.42578125" customWidth="1"/>
    <col min="4775" max="4775" width="2" bestFit="1" customWidth="1"/>
    <col min="4776" max="4776" width="15" customWidth="1"/>
    <col min="4777" max="4777" width="24.5703125" bestFit="1" customWidth="1"/>
    <col min="4778" max="4778" width="12.7109375" customWidth="1"/>
    <col min="4779" max="4779" width="27.28515625" bestFit="1" customWidth="1"/>
    <col min="4780" max="4780" width="4.5703125" customWidth="1"/>
    <col min="4782" max="4782" width="3.7109375" customWidth="1"/>
    <col min="4783" max="4783" width="16" customWidth="1"/>
    <col min="4784" max="4784" width="2" bestFit="1" customWidth="1"/>
    <col min="4785" max="4785" width="17.28515625" customWidth="1"/>
    <col min="4786" max="4786" width="2.140625" bestFit="1" customWidth="1"/>
    <col min="4787" max="4787" width="14.42578125" customWidth="1"/>
    <col min="4788" max="4788" width="52.5703125" bestFit="1" customWidth="1"/>
    <col min="4789" max="4789" width="3.140625" customWidth="1"/>
    <col min="4790" max="4790" width="16.140625" customWidth="1"/>
    <col min="4794" max="4794" width="52.5703125" bestFit="1" customWidth="1"/>
    <col min="4866" max="4866" width="26.28515625" bestFit="1" customWidth="1"/>
    <col min="4867" max="4867" width="17.42578125" customWidth="1"/>
    <col min="4868" max="4868" width="14.28515625" customWidth="1"/>
    <col min="4870" max="4870" width="25.140625" customWidth="1"/>
    <col min="4871" max="4871" width="14.42578125" customWidth="1"/>
    <col min="4872" max="4872" width="12.140625" bestFit="1" customWidth="1"/>
    <col min="4873" max="4873" width="11.7109375" bestFit="1" customWidth="1"/>
    <col min="4874" max="4874" width="11.7109375" customWidth="1"/>
    <col min="4875" max="4875" width="9.7109375" customWidth="1"/>
    <col min="4876" max="4876" width="2.7109375" customWidth="1"/>
    <col min="4877" max="4877" width="0.28515625" customWidth="1"/>
    <col min="4878" max="4882" width="0" hidden="1" customWidth="1"/>
    <col min="4883" max="4883" width="3.7109375" customWidth="1"/>
    <col min="4884" max="4986" width="0" hidden="1" customWidth="1"/>
    <col min="4988" max="4988" width="19.140625" bestFit="1" customWidth="1"/>
    <col min="4989" max="4989" width="12.7109375" bestFit="1" customWidth="1"/>
    <col min="4990" max="4990" width="4.42578125" customWidth="1"/>
    <col min="4991" max="4991" width="11.85546875" bestFit="1" customWidth="1"/>
    <col min="4992" max="4992" width="4.7109375" customWidth="1"/>
    <col min="4993" max="4993" width="12.7109375" bestFit="1" customWidth="1"/>
    <col min="4994" max="4994" width="12.7109375" customWidth="1"/>
    <col min="4996" max="4996" width="51.7109375" customWidth="1"/>
    <col min="4997" max="4997" width="1.28515625" customWidth="1"/>
    <col min="4998" max="4998" width="14.28515625" customWidth="1"/>
    <col min="5001" max="5001" width="3.7109375" customWidth="1"/>
    <col min="5002" max="5002" width="36" bestFit="1" customWidth="1"/>
    <col min="5003" max="5003" width="3.140625" customWidth="1"/>
    <col min="5004" max="5004" width="13.28515625" customWidth="1"/>
    <col min="5005" max="5005" width="3.7109375" customWidth="1"/>
    <col min="5007" max="5007" width="13.42578125" customWidth="1"/>
    <col min="5008" max="5008" width="34.85546875" bestFit="1" customWidth="1"/>
    <col min="5009" max="5009" width="3.5703125" customWidth="1"/>
    <col min="5010" max="5010" width="12.42578125" customWidth="1"/>
    <col min="5011" max="5011" width="4" customWidth="1"/>
    <col min="5012" max="5012" width="16.42578125" bestFit="1" customWidth="1"/>
    <col min="5013" max="5013" width="2.42578125" customWidth="1"/>
    <col min="5014" max="5014" width="25.42578125" customWidth="1"/>
    <col min="5015" max="5015" width="2.140625" bestFit="1" customWidth="1"/>
    <col min="5016" max="5016" width="27.140625" customWidth="1"/>
    <col min="5017" max="5017" width="2.140625" bestFit="1" customWidth="1"/>
    <col min="5018" max="5018" width="17.5703125" customWidth="1"/>
    <col min="5019" max="5019" width="9.28515625" bestFit="1" customWidth="1"/>
    <col min="5021" max="5021" width="1.5703125" customWidth="1"/>
    <col min="5022" max="5022" width="20.140625" bestFit="1" customWidth="1"/>
    <col min="5023" max="5023" width="3.7109375" customWidth="1"/>
    <col min="5024" max="5024" width="15.5703125" customWidth="1"/>
    <col min="5025" max="5025" width="14.42578125" customWidth="1"/>
    <col min="5026" max="5026" width="25.28515625" customWidth="1"/>
    <col min="5027" max="5027" width="2" customWidth="1"/>
    <col min="5028" max="5028" width="12" bestFit="1" customWidth="1"/>
    <col min="5029" max="5029" width="4.5703125" customWidth="1"/>
    <col min="5030" max="5030" width="15.42578125" customWidth="1"/>
    <col min="5031" max="5031" width="2" bestFit="1" customWidth="1"/>
    <col min="5032" max="5032" width="15" customWidth="1"/>
    <col min="5033" max="5033" width="24.5703125" bestFit="1" customWidth="1"/>
    <col min="5034" max="5034" width="12.7109375" customWidth="1"/>
    <col min="5035" max="5035" width="27.28515625" bestFit="1" customWidth="1"/>
    <col min="5036" max="5036" width="4.5703125" customWidth="1"/>
    <col min="5038" max="5038" width="3.7109375" customWidth="1"/>
    <col min="5039" max="5039" width="16" customWidth="1"/>
    <col min="5040" max="5040" width="2" bestFit="1" customWidth="1"/>
    <col min="5041" max="5041" width="17.28515625" customWidth="1"/>
    <col min="5042" max="5042" width="2.140625" bestFit="1" customWidth="1"/>
    <col min="5043" max="5043" width="14.42578125" customWidth="1"/>
    <col min="5044" max="5044" width="52.5703125" bestFit="1" customWidth="1"/>
    <col min="5045" max="5045" width="3.140625" customWidth="1"/>
    <col min="5046" max="5046" width="16.140625" customWidth="1"/>
    <col min="5050" max="5050" width="52.5703125" bestFit="1" customWidth="1"/>
    <col min="5122" max="5122" width="26.28515625" bestFit="1" customWidth="1"/>
    <col min="5123" max="5123" width="17.42578125" customWidth="1"/>
    <col min="5124" max="5124" width="14.28515625" customWidth="1"/>
    <col min="5126" max="5126" width="25.140625" customWidth="1"/>
    <col min="5127" max="5127" width="14.42578125" customWidth="1"/>
    <col min="5128" max="5128" width="12.140625" bestFit="1" customWidth="1"/>
    <col min="5129" max="5129" width="11.7109375" bestFit="1" customWidth="1"/>
    <col min="5130" max="5130" width="11.7109375" customWidth="1"/>
    <col min="5131" max="5131" width="9.7109375" customWidth="1"/>
    <col min="5132" max="5132" width="2.7109375" customWidth="1"/>
    <col min="5133" max="5133" width="0.28515625" customWidth="1"/>
    <col min="5134" max="5138" width="0" hidden="1" customWidth="1"/>
    <col min="5139" max="5139" width="3.7109375" customWidth="1"/>
    <col min="5140" max="5242" width="0" hidden="1" customWidth="1"/>
    <col min="5244" max="5244" width="19.140625" bestFit="1" customWidth="1"/>
    <col min="5245" max="5245" width="12.7109375" bestFit="1" customWidth="1"/>
    <col min="5246" max="5246" width="4.42578125" customWidth="1"/>
    <col min="5247" max="5247" width="11.85546875" bestFit="1" customWidth="1"/>
    <col min="5248" max="5248" width="4.7109375" customWidth="1"/>
    <col min="5249" max="5249" width="12.7109375" bestFit="1" customWidth="1"/>
    <col min="5250" max="5250" width="12.7109375" customWidth="1"/>
    <col min="5252" max="5252" width="51.7109375" customWidth="1"/>
    <col min="5253" max="5253" width="1.28515625" customWidth="1"/>
    <col min="5254" max="5254" width="14.28515625" customWidth="1"/>
    <col min="5257" max="5257" width="3.7109375" customWidth="1"/>
    <col min="5258" max="5258" width="36" bestFit="1" customWidth="1"/>
    <col min="5259" max="5259" width="3.140625" customWidth="1"/>
    <col min="5260" max="5260" width="13.28515625" customWidth="1"/>
    <col min="5261" max="5261" width="3.7109375" customWidth="1"/>
    <col min="5263" max="5263" width="13.42578125" customWidth="1"/>
    <col min="5264" max="5264" width="34.85546875" bestFit="1" customWidth="1"/>
    <col min="5265" max="5265" width="3.5703125" customWidth="1"/>
    <col min="5266" max="5266" width="12.42578125" customWidth="1"/>
    <col min="5267" max="5267" width="4" customWidth="1"/>
    <col min="5268" max="5268" width="16.42578125" bestFit="1" customWidth="1"/>
    <col min="5269" max="5269" width="2.42578125" customWidth="1"/>
    <col min="5270" max="5270" width="25.42578125" customWidth="1"/>
    <col min="5271" max="5271" width="2.140625" bestFit="1" customWidth="1"/>
    <col min="5272" max="5272" width="27.140625" customWidth="1"/>
    <col min="5273" max="5273" width="2.140625" bestFit="1" customWidth="1"/>
    <col min="5274" max="5274" width="17.5703125" customWidth="1"/>
    <col min="5275" max="5275" width="9.28515625" bestFit="1" customWidth="1"/>
    <col min="5277" max="5277" width="1.5703125" customWidth="1"/>
    <col min="5278" max="5278" width="20.140625" bestFit="1" customWidth="1"/>
    <col min="5279" max="5279" width="3.7109375" customWidth="1"/>
    <col min="5280" max="5280" width="15.5703125" customWidth="1"/>
    <col min="5281" max="5281" width="14.42578125" customWidth="1"/>
    <col min="5282" max="5282" width="25.28515625" customWidth="1"/>
    <col min="5283" max="5283" width="2" customWidth="1"/>
    <col min="5284" max="5284" width="12" bestFit="1" customWidth="1"/>
    <col min="5285" max="5285" width="4.5703125" customWidth="1"/>
    <col min="5286" max="5286" width="15.42578125" customWidth="1"/>
    <col min="5287" max="5287" width="2" bestFit="1" customWidth="1"/>
    <col min="5288" max="5288" width="15" customWidth="1"/>
    <col min="5289" max="5289" width="24.5703125" bestFit="1" customWidth="1"/>
    <col min="5290" max="5290" width="12.7109375" customWidth="1"/>
    <col min="5291" max="5291" width="27.28515625" bestFit="1" customWidth="1"/>
    <col min="5292" max="5292" width="4.5703125" customWidth="1"/>
    <col min="5294" max="5294" width="3.7109375" customWidth="1"/>
    <col min="5295" max="5295" width="16" customWidth="1"/>
    <col min="5296" max="5296" width="2" bestFit="1" customWidth="1"/>
    <col min="5297" max="5297" width="17.28515625" customWidth="1"/>
    <col min="5298" max="5298" width="2.140625" bestFit="1" customWidth="1"/>
    <col min="5299" max="5299" width="14.42578125" customWidth="1"/>
    <col min="5300" max="5300" width="52.5703125" bestFit="1" customWidth="1"/>
    <col min="5301" max="5301" width="3.140625" customWidth="1"/>
    <col min="5302" max="5302" width="16.140625" customWidth="1"/>
    <col min="5306" max="5306" width="52.5703125" bestFit="1" customWidth="1"/>
    <col min="5378" max="5378" width="26.28515625" bestFit="1" customWidth="1"/>
    <col min="5379" max="5379" width="17.42578125" customWidth="1"/>
    <col min="5380" max="5380" width="14.28515625" customWidth="1"/>
    <col min="5382" max="5382" width="25.140625" customWidth="1"/>
    <col min="5383" max="5383" width="14.42578125" customWidth="1"/>
    <col min="5384" max="5384" width="12.140625" bestFit="1" customWidth="1"/>
    <col min="5385" max="5385" width="11.7109375" bestFit="1" customWidth="1"/>
    <col min="5386" max="5386" width="11.7109375" customWidth="1"/>
    <col min="5387" max="5387" width="9.7109375" customWidth="1"/>
    <col min="5388" max="5388" width="2.7109375" customWidth="1"/>
    <col min="5389" max="5389" width="0.28515625" customWidth="1"/>
    <col min="5390" max="5394" width="0" hidden="1" customWidth="1"/>
    <col min="5395" max="5395" width="3.7109375" customWidth="1"/>
    <col min="5396" max="5498" width="0" hidden="1" customWidth="1"/>
    <col min="5500" max="5500" width="19.140625" bestFit="1" customWidth="1"/>
    <col min="5501" max="5501" width="12.7109375" bestFit="1" customWidth="1"/>
    <col min="5502" max="5502" width="4.42578125" customWidth="1"/>
    <col min="5503" max="5503" width="11.85546875" bestFit="1" customWidth="1"/>
    <col min="5504" max="5504" width="4.7109375" customWidth="1"/>
    <col min="5505" max="5505" width="12.7109375" bestFit="1" customWidth="1"/>
    <col min="5506" max="5506" width="12.7109375" customWidth="1"/>
    <col min="5508" max="5508" width="51.7109375" customWidth="1"/>
    <col min="5509" max="5509" width="1.28515625" customWidth="1"/>
    <col min="5510" max="5510" width="14.28515625" customWidth="1"/>
    <col min="5513" max="5513" width="3.7109375" customWidth="1"/>
    <col min="5514" max="5514" width="36" bestFit="1" customWidth="1"/>
    <col min="5515" max="5515" width="3.140625" customWidth="1"/>
    <col min="5516" max="5516" width="13.28515625" customWidth="1"/>
    <col min="5517" max="5517" width="3.7109375" customWidth="1"/>
    <col min="5519" max="5519" width="13.42578125" customWidth="1"/>
    <col min="5520" max="5520" width="34.85546875" bestFit="1" customWidth="1"/>
    <col min="5521" max="5521" width="3.5703125" customWidth="1"/>
    <col min="5522" max="5522" width="12.42578125" customWidth="1"/>
    <col min="5523" max="5523" width="4" customWidth="1"/>
    <col min="5524" max="5524" width="16.42578125" bestFit="1" customWidth="1"/>
    <col min="5525" max="5525" width="2.42578125" customWidth="1"/>
    <col min="5526" max="5526" width="25.42578125" customWidth="1"/>
    <col min="5527" max="5527" width="2.140625" bestFit="1" customWidth="1"/>
    <col min="5528" max="5528" width="27.140625" customWidth="1"/>
    <col min="5529" max="5529" width="2.140625" bestFit="1" customWidth="1"/>
    <col min="5530" max="5530" width="17.5703125" customWidth="1"/>
    <col min="5531" max="5531" width="9.28515625" bestFit="1" customWidth="1"/>
    <col min="5533" max="5533" width="1.5703125" customWidth="1"/>
    <col min="5534" max="5534" width="20.140625" bestFit="1" customWidth="1"/>
    <col min="5535" max="5535" width="3.7109375" customWidth="1"/>
    <col min="5536" max="5536" width="15.5703125" customWidth="1"/>
    <col min="5537" max="5537" width="14.42578125" customWidth="1"/>
    <col min="5538" max="5538" width="25.28515625" customWidth="1"/>
    <col min="5539" max="5539" width="2" customWidth="1"/>
    <col min="5540" max="5540" width="12" bestFit="1" customWidth="1"/>
    <col min="5541" max="5541" width="4.5703125" customWidth="1"/>
    <col min="5542" max="5542" width="15.42578125" customWidth="1"/>
    <col min="5543" max="5543" width="2" bestFit="1" customWidth="1"/>
    <col min="5544" max="5544" width="15" customWidth="1"/>
    <col min="5545" max="5545" width="24.5703125" bestFit="1" customWidth="1"/>
    <col min="5546" max="5546" width="12.7109375" customWidth="1"/>
    <col min="5547" max="5547" width="27.28515625" bestFit="1" customWidth="1"/>
    <col min="5548" max="5548" width="4.5703125" customWidth="1"/>
    <col min="5550" max="5550" width="3.7109375" customWidth="1"/>
    <col min="5551" max="5551" width="16" customWidth="1"/>
    <col min="5552" max="5552" width="2" bestFit="1" customWidth="1"/>
    <col min="5553" max="5553" width="17.28515625" customWidth="1"/>
    <col min="5554" max="5554" width="2.140625" bestFit="1" customWidth="1"/>
    <col min="5555" max="5555" width="14.42578125" customWidth="1"/>
    <col min="5556" max="5556" width="52.5703125" bestFit="1" customWidth="1"/>
    <col min="5557" max="5557" width="3.140625" customWidth="1"/>
    <col min="5558" max="5558" width="16.140625" customWidth="1"/>
    <col min="5562" max="5562" width="52.5703125" bestFit="1" customWidth="1"/>
    <col min="5634" max="5634" width="26.28515625" bestFit="1" customWidth="1"/>
    <col min="5635" max="5635" width="17.42578125" customWidth="1"/>
    <col min="5636" max="5636" width="14.28515625" customWidth="1"/>
    <col min="5638" max="5638" width="25.140625" customWidth="1"/>
    <col min="5639" max="5639" width="14.42578125" customWidth="1"/>
    <col min="5640" max="5640" width="12.140625" bestFit="1" customWidth="1"/>
    <col min="5641" max="5641" width="11.7109375" bestFit="1" customWidth="1"/>
    <col min="5642" max="5642" width="11.7109375" customWidth="1"/>
    <col min="5643" max="5643" width="9.7109375" customWidth="1"/>
    <col min="5644" max="5644" width="2.7109375" customWidth="1"/>
    <col min="5645" max="5645" width="0.28515625" customWidth="1"/>
    <col min="5646" max="5650" width="0" hidden="1" customWidth="1"/>
    <col min="5651" max="5651" width="3.7109375" customWidth="1"/>
    <col min="5652" max="5754" width="0" hidden="1" customWidth="1"/>
    <col min="5756" max="5756" width="19.140625" bestFit="1" customWidth="1"/>
    <col min="5757" max="5757" width="12.7109375" bestFit="1" customWidth="1"/>
    <col min="5758" max="5758" width="4.42578125" customWidth="1"/>
    <col min="5759" max="5759" width="11.85546875" bestFit="1" customWidth="1"/>
    <col min="5760" max="5760" width="4.7109375" customWidth="1"/>
    <col min="5761" max="5761" width="12.7109375" bestFit="1" customWidth="1"/>
    <col min="5762" max="5762" width="12.7109375" customWidth="1"/>
    <col min="5764" max="5764" width="51.7109375" customWidth="1"/>
    <col min="5765" max="5765" width="1.28515625" customWidth="1"/>
    <col min="5766" max="5766" width="14.28515625" customWidth="1"/>
    <col min="5769" max="5769" width="3.7109375" customWidth="1"/>
    <col min="5770" max="5770" width="36" bestFit="1" customWidth="1"/>
    <col min="5771" max="5771" width="3.140625" customWidth="1"/>
    <col min="5772" max="5772" width="13.28515625" customWidth="1"/>
    <col min="5773" max="5773" width="3.7109375" customWidth="1"/>
    <col min="5775" max="5775" width="13.42578125" customWidth="1"/>
    <col min="5776" max="5776" width="34.85546875" bestFit="1" customWidth="1"/>
    <col min="5777" max="5777" width="3.5703125" customWidth="1"/>
    <col min="5778" max="5778" width="12.42578125" customWidth="1"/>
    <col min="5779" max="5779" width="4" customWidth="1"/>
    <col min="5780" max="5780" width="16.42578125" bestFit="1" customWidth="1"/>
    <col min="5781" max="5781" width="2.42578125" customWidth="1"/>
    <col min="5782" max="5782" width="25.42578125" customWidth="1"/>
    <col min="5783" max="5783" width="2.140625" bestFit="1" customWidth="1"/>
    <col min="5784" max="5784" width="27.140625" customWidth="1"/>
    <col min="5785" max="5785" width="2.140625" bestFit="1" customWidth="1"/>
    <col min="5786" max="5786" width="17.5703125" customWidth="1"/>
    <col min="5787" max="5787" width="9.28515625" bestFit="1" customWidth="1"/>
    <col min="5789" max="5789" width="1.5703125" customWidth="1"/>
    <col min="5790" max="5790" width="20.140625" bestFit="1" customWidth="1"/>
    <col min="5791" max="5791" width="3.7109375" customWidth="1"/>
    <col min="5792" max="5792" width="15.5703125" customWidth="1"/>
    <col min="5793" max="5793" width="14.42578125" customWidth="1"/>
    <col min="5794" max="5794" width="25.28515625" customWidth="1"/>
    <col min="5795" max="5795" width="2" customWidth="1"/>
    <col min="5796" max="5796" width="12" bestFit="1" customWidth="1"/>
    <col min="5797" max="5797" width="4.5703125" customWidth="1"/>
    <col min="5798" max="5798" width="15.42578125" customWidth="1"/>
    <col min="5799" max="5799" width="2" bestFit="1" customWidth="1"/>
    <col min="5800" max="5800" width="15" customWidth="1"/>
    <col min="5801" max="5801" width="24.5703125" bestFit="1" customWidth="1"/>
    <col min="5802" max="5802" width="12.7109375" customWidth="1"/>
    <col min="5803" max="5803" width="27.28515625" bestFit="1" customWidth="1"/>
    <col min="5804" max="5804" width="4.5703125" customWidth="1"/>
    <col min="5806" max="5806" width="3.7109375" customWidth="1"/>
    <col min="5807" max="5807" width="16" customWidth="1"/>
    <col min="5808" max="5808" width="2" bestFit="1" customWidth="1"/>
    <col min="5809" max="5809" width="17.28515625" customWidth="1"/>
    <col min="5810" max="5810" width="2.140625" bestFit="1" customWidth="1"/>
    <col min="5811" max="5811" width="14.42578125" customWidth="1"/>
    <col min="5812" max="5812" width="52.5703125" bestFit="1" customWidth="1"/>
    <col min="5813" max="5813" width="3.140625" customWidth="1"/>
    <col min="5814" max="5814" width="16.140625" customWidth="1"/>
    <col min="5818" max="5818" width="52.5703125" bestFit="1" customWidth="1"/>
    <col min="5890" max="5890" width="26.28515625" bestFit="1" customWidth="1"/>
    <col min="5891" max="5891" width="17.42578125" customWidth="1"/>
    <col min="5892" max="5892" width="14.28515625" customWidth="1"/>
    <col min="5894" max="5894" width="25.140625" customWidth="1"/>
    <col min="5895" max="5895" width="14.42578125" customWidth="1"/>
    <col min="5896" max="5896" width="12.140625" bestFit="1" customWidth="1"/>
    <col min="5897" max="5897" width="11.7109375" bestFit="1" customWidth="1"/>
    <col min="5898" max="5898" width="11.7109375" customWidth="1"/>
    <col min="5899" max="5899" width="9.7109375" customWidth="1"/>
    <col min="5900" max="5900" width="2.7109375" customWidth="1"/>
    <col min="5901" max="5901" width="0.28515625" customWidth="1"/>
    <col min="5902" max="5906" width="0" hidden="1" customWidth="1"/>
    <col min="5907" max="5907" width="3.7109375" customWidth="1"/>
    <col min="5908" max="6010" width="0" hidden="1" customWidth="1"/>
    <col min="6012" max="6012" width="19.140625" bestFit="1" customWidth="1"/>
    <col min="6013" max="6013" width="12.7109375" bestFit="1" customWidth="1"/>
    <col min="6014" max="6014" width="4.42578125" customWidth="1"/>
    <col min="6015" max="6015" width="11.85546875" bestFit="1" customWidth="1"/>
    <col min="6016" max="6016" width="4.7109375" customWidth="1"/>
    <col min="6017" max="6017" width="12.7109375" bestFit="1" customWidth="1"/>
    <col min="6018" max="6018" width="12.7109375" customWidth="1"/>
    <col min="6020" max="6020" width="51.7109375" customWidth="1"/>
    <col min="6021" max="6021" width="1.28515625" customWidth="1"/>
    <col min="6022" max="6022" width="14.28515625" customWidth="1"/>
    <col min="6025" max="6025" width="3.7109375" customWidth="1"/>
    <col min="6026" max="6026" width="36" bestFit="1" customWidth="1"/>
    <col min="6027" max="6027" width="3.140625" customWidth="1"/>
    <col min="6028" max="6028" width="13.28515625" customWidth="1"/>
    <col min="6029" max="6029" width="3.7109375" customWidth="1"/>
    <col min="6031" max="6031" width="13.42578125" customWidth="1"/>
    <col min="6032" max="6032" width="34.85546875" bestFit="1" customWidth="1"/>
    <col min="6033" max="6033" width="3.5703125" customWidth="1"/>
    <col min="6034" max="6034" width="12.42578125" customWidth="1"/>
    <col min="6035" max="6035" width="4" customWidth="1"/>
    <col min="6036" max="6036" width="16.42578125" bestFit="1" customWidth="1"/>
    <col min="6037" max="6037" width="2.42578125" customWidth="1"/>
    <col min="6038" max="6038" width="25.42578125" customWidth="1"/>
    <col min="6039" max="6039" width="2.140625" bestFit="1" customWidth="1"/>
    <col min="6040" max="6040" width="27.140625" customWidth="1"/>
    <col min="6041" max="6041" width="2.140625" bestFit="1" customWidth="1"/>
    <col min="6042" max="6042" width="17.5703125" customWidth="1"/>
    <col min="6043" max="6043" width="9.28515625" bestFit="1" customWidth="1"/>
    <col min="6045" max="6045" width="1.5703125" customWidth="1"/>
    <col min="6046" max="6046" width="20.140625" bestFit="1" customWidth="1"/>
    <col min="6047" max="6047" width="3.7109375" customWidth="1"/>
    <col min="6048" max="6048" width="15.5703125" customWidth="1"/>
    <col min="6049" max="6049" width="14.42578125" customWidth="1"/>
    <col min="6050" max="6050" width="25.28515625" customWidth="1"/>
    <col min="6051" max="6051" width="2" customWidth="1"/>
    <col min="6052" max="6052" width="12" bestFit="1" customWidth="1"/>
    <col min="6053" max="6053" width="4.5703125" customWidth="1"/>
    <col min="6054" max="6054" width="15.42578125" customWidth="1"/>
    <col min="6055" max="6055" width="2" bestFit="1" customWidth="1"/>
    <col min="6056" max="6056" width="15" customWidth="1"/>
    <col min="6057" max="6057" width="24.5703125" bestFit="1" customWidth="1"/>
    <col min="6058" max="6058" width="12.7109375" customWidth="1"/>
    <col min="6059" max="6059" width="27.28515625" bestFit="1" customWidth="1"/>
    <col min="6060" max="6060" width="4.5703125" customWidth="1"/>
    <col min="6062" max="6062" width="3.7109375" customWidth="1"/>
    <col min="6063" max="6063" width="16" customWidth="1"/>
    <col min="6064" max="6064" width="2" bestFit="1" customWidth="1"/>
    <col min="6065" max="6065" width="17.28515625" customWidth="1"/>
    <col min="6066" max="6066" width="2.140625" bestFit="1" customWidth="1"/>
    <col min="6067" max="6067" width="14.42578125" customWidth="1"/>
    <col min="6068" max="6068" width="52.5703125" bestFit="1" customWidth="1"/>
    <col min="6069" max="6069" width="3.140625" customWidth="1"/>
    <col min="6070" max="6070" width="16.140625" customWidth="1"/>
    <col min="6074" max="6074" width="52.5703125" bestFit="1" customWidth="1"/>
    <col min="6146" max="6146" width="26.28515625" bestFit="1" customWidth="1"/>
    <col min="6147" max="6147" width="17.42578125" customWidth="1"/>
    <col min="6148" max="6148" width="14.28515625" customWidth="1"/>
    <col min="6150" max="6150" width="25.140625" customWidth="1"/>
    <col min="6151" max="6151" width="14.42578125" customWidth="1"/>
    <col min="6152" max="6152" width="12.140625" bestFit="1" customWidth="1"/>
    <col min="6153" max="6153" width="11.7109375" bestFit="1" customWidth="1"/>
    <col min="6154" max="6154" width="11.7109375" customWidth="1"/>
    <col min="6155" max="6155" width="9.7109375" customWidth="1"/>
    <col min="6156" max="6156" width="2.7109375" customWidth="1"/>
    <col min="6157" max="6157" width="0.28515625" customWidth="1"/>
    <col min="6158" max="6162" width="0" hidden="1" customWidth="1"/>
    <col min="6163" max="6163" width="3.7109375" customWidth="1"/>
    <col min="6164" max="6266" width="0" hidden="1" customWidth="1"/>
    <col min="6268" max="6268" width="19.140625" bestFit="1" customWidth="1"/>
    <col min="6269" max="6269" width="12.7109375" bestFit="1" customWidth="1"/>
    <col min="6270" max="6270" width="4.42578125" customWidth="1"/>
    <col min="6271" max="6271" width="11.85546875" bestFit="1" customWidth="1"/>
    <col min="6272" max="6272" width="4.7109375" customWidth="1"/>
    <col min="6273" max="6273" width="12.7109375" bestFit="1" customWidth="1"/>
    <col min="6274" max="6274" width="12.7109375" customWidth="1"/>
    <col min="6276" max="6276" width="51.7109375" customWidth="1"/>
    <col min="6277" max="6277" width="1.28515625" customWidth="1"/>
    <col min="6278" max="6278" width="14.28515625" customWidth="1"/>
    <col min="6281" max="6281" width="3.7109375" customWidth="1"/>
    <col min="6282" max="6282" width="36" bestFit="1" customWidth="1"/>
    <col min="6283" max="6283" width="3.140625" customWidth="1"/>
    <col min="6284" max="6284" width="13.28515625" customWidth="1"/>
    <col min="6285" max="6285" width="3.7109375" customWidth="1"/>
    <col min="6287" max="6287" width="13.42578125" customWidth="1"/>
    <col min="6288" max="6288" width="34.85546875" bestFit="1" customWidth="1"/>
    <col min="6289" max="6289" width="3.5703125" customWidth="1"/>
    <col min="6290" max="6290" width="12.42578125" customWidth="1"/>
    <col min="6291" max="6291" width="4" customWidth="1"/>
    <col min="6292" max="6292" width="16.42578125" bestFit="1" customWidth="1"/>
    <col min="6293" max="6293" width="2.42578125" customWidth="1"/>
    <col min="6294" max="6294" width="25.42578125" customWidth="1"/>
    <col min="6295" max="6295" width="2.140625" bestFit="1" customWidth="1"/>
    <col min="6296" max="6296" width="27.140625" customWidth="1"/>
    <col min="6297" max="6297" width="2.140625" bestFit="1" customWidth="1"/>
    <col min="6298" max="6298" width="17.5703125" customWidth="1"/>
    <col min="6299" max="6299" width="9.28515625" bestFit="1" customWidth="1"/>
    <col min="6301" max="6301" width="1.5703125" customWidth="1"/>
    <col min="6302" max="6302" width="20.140625" bestFit="1" customWidth="1"/>
    <col min="6303" max="6303" width="3.7109375" customWidth="1"/>
    <col min="6304" max="6304" width="15.5703125" customWidth="1"/>
    <col min="6305" max="6305" width="14.42578125" customWidth="1"/>
    <col min="6306" max="6306" width="25.28515625" customWidth="1"/>
    <col min="6307" max="6307" width="2" customWidth="1"/>
    <col min="6308" max="6308" width="12" bestFit="1" customWidth="1"/>
    <col min="6309" max="6309" width="4.5703125" customWidth="1"/>
    <col min="6310" max="6310" width="15.42578125" customWidth="1"/>
    <col min="6311" max="6311" width="2" bestFit="1" customWidth="1"/>
    <col min="6312" max="6312" width="15" customWidth="1"/>
    <col min="6313" max="6313" width="24.5703125" bestFit="1" customWidth="1"/>
    <col min="6314" max="6314" width="12.7109375" customWidth="1"/>
    <col min="6315" max="6315" width="27.28515625" bestFit="1" customWidth="1"/>
    <col min="6316" max="6316" width="4.5703125" customWidth="1"/>
    <col min="6318" max="6318" width="3.7109375" customWidth="1"/>
    <col min="6319" max="6319" width="16" customWidth="1"/>
    <col min="6320" max="6320" width="2" bestFit="1" customWidth="1"/>
    <col min="6321" max="6321" width="17.28515625" customWidth="1"/>
    <col min="6322" max="6322" width="2.140625" bestFit="1" customWidth="1"/>
    <col min="6323" max="6323" width="14.42578125" customWidth="1"/>
    <col min="6324" max="6324" width="52.5703125" bestFit="1" customWidth="1"/>
    <col min="6325" max="6325" width="3.140625" customWidth="1"/>
    <col min="6326" max="6326" width="16.140625" customWidth="1"/>
    <col min="6330" max="6330" width="52.5703125" bestFit="1" customWidth="1"/>
    <col min="6402" max="6402" width="26.28515625" bestFit="1" customWidth="1"/>
    <col min="6403" max="6403" width="17.42578125" customWidth="1"/>
    <col min="6404" max="6404" width="14.28515625" customWidth="1"/>
    <col min="6406" max="6406" width="25.140625" customWidth="1"/>
    <col min="6407" max="6407" width="14.42578125" customWidth="1"/>
    <col min="6408" max="6408" width="12.140625" bestFit="1" customWidth="1"/>
    <col min="6409" max="6409" width="11.7109375" bestFit="1" customWidth="1"/>
    <col min="6410" max="6410" width="11.7109375" customWidth="1"/>
    <col min="6411" max="6411" width="9.7109375" customWidth="1"/>
    <col min="6412" max="6412" width="2.7109375" customWidth="1"/>
    <col min="6413" max="6413" width="0.28515625" customWidth="1"/>
    <col min="6414" max="6418" width="0" hidden="1" customWidth="1"/>
    <col min="6419" max="6419" width="3.7109375" customWidth="1"/>
    <col min="6420" max="6522" width="0" hidden="1" customWidth="1"/>
    <col min="6524" max="6524" width="19.140625" bestFit="1" customWidth="1"/>
    <col min="6525" max="6525" width="12.7109375" bestFit="1" customWidth="1"/>
    <col min="6526" max="6526" width="4.42578125" customWidth="1"/>
    <col min="6527" max="6527" width="11.85546875" bestFit="1" customWidth="1"/>
    <col min="6528" max="6528" width="4.7109375" customWidth="1"/>
    <col min="6529" max="6529" width="12.7109375" bestFit="1" customWidth="1"/>
    <col min="6530" max="6530" width="12.7109375" customWidth="1"/>
    <col min="6532" max="6532" width="51.7109375" customWidth="1"/>
    <col min="6533" max="6533" width="1.28515625" customWidth="1"/>
    <col min="6534" max="6534" width="14.28515625" customWidth="1"/>
    <col min="6537" max="6537" width="3.7109375" customWidth="1"/>
    <col min="6538" max="6538" width="36" bestFit="1" customWidth="1"/>
    <col min="6539" max="6539" width="3.140625" customWidth="1"/>
    <col min="6540" max="6540" width="13.28515625" customWidth="1"/>
    <col min="6541" max="6541" width="3.7109375" customWidth="1"/>
    <col min="6543" max="6543" width="13.42578125" customWidth="1"/>
    <col min="6544" max="6544" width="34.85546875" bestFit="1" customWidth="1"/>
    <col min="6545" max="6545" width="3.5703125" customWidth="1"/>
    <col min="6546" max="6546" width="12.42578125" customWidth="1"/>
    <col min="6547" max="6547" width="4" customWidth="1"/>
    <col min="6548" max="6548" width="16.42578125" bestFit="1" customWidth="1"/>
    <col min="6549" max="6549" width="2.42578125" customWidth="1"/>
    <col min="6550" max="6550" width="25.42578125" customWidth="1"/>
    <col min="6551" max="6551" width="2.140625" bestFit="1" customWidth="1"/>
    <col min="6552" max="6552" width="27.140625" customWidth="1"/>
    <col min="6553" max="6553" width="2.140625" bestFit="1" customWidth="1"/>
    <col min="6554" max="6554" width="17.5703125" customWidth="1"/>
    <col min="6555" max="6555" width="9.28515625" bestFit="1" customWidth="1"/>
    <col min="6557" max="6557" width="1.5703125" customWidth="1"/>
    <col min="6558" max="6558" width="20.140625" bestFit="1" customWidth="1"/>
    <col min="6559" max="6559" width="3.7109375" customWidth="1"/>
    <col min="6560" max="6560" width="15.5703125" customWidth="1"/>
    <col min="6561" max="6561" width="14.42578125" customWidth="1"/>
    <col min="6562" max="6562" width="25.28515625" customWidth="1"/>
    <col min="6563" max="6563" width="2" customWidth="1"/>
    <col min="6564" max="6564" width="12" bestFit="1" customWidth="1"/>
    <col min="6565" max="6565" width="4.5703125" customWidth="1"/>
    <col min="6566" max="6566" width="15.42578125" customWidth="1"/>
    <col min="6567" max="6567" width="2" bestFit="1" customWidth="1"/>
    <col min="6568" max="6568" width="15" customWidth="1"/>
    <col min="6569" max="6569" width="24.5703125" bestFit="1" customWidth="1"/>
    <col min="6570" max="6570" width="12.7109375" customWidth="1"/>
    <col min="6571" max="6571" width="27.28515625" bestFit="1" customWidth="1"/>
    <col min="6572" max="6572" width="4.5703125" customWidth="1"/>
    <col min="6574" max="6574" width="3.7109375" customWidth="1"/>
    <col min="6575" max="6575" width="16" customWidth="1"/>
    <col min="6576" max="6576" width="2" bestFit="1" customWidth="1"/>
    <col min="6577" max="6577" width="17.28515625" customWidth="1"/>
    <col min="6578" max="6578" width="2.140625" bestFit="1" customWidth="1"/>
    <col min="6579" max="6579" width="14.42578125" customWidth="1"/>
    <col min="6580" max="6580" width="52.5703125" bestFit="1" customWidth="1"/>
    <col min="6581" max="6581" width="3.140625" customWidth="1"/>
    <col min="6582" max="6582" width="16.140625" customWidth="1"/>
    <col min="6586" max="6586" width="52.5703125" bestFit="1" customWidth="1"/>
    <col min="6658" max="6658" width="26.28515625" bestFit="1" customWidth="1"/>
    <col min="6659" max="6659" width="17.42578125" customWidth="1"/>
    <col min="6660" max="6660" width="14.28515625" customWidth="1"/>
    <col min="6662" max="6662" width="25.140625" customWidth="1"/>
    <col min="6663" max="6663" width="14.42578125" customWidth="1"/>
    <col min="6664" max="6664" width="12.140625" bestFit="1" customWidth="1"/>
    <col min="6665" max="6665" width="11.7109375" bestFit="1" customWidth="1"/>
    <col min="6666" max="6666" width="11.7109375" customWidth="1"/>
    <col min="6667" max="6667" width="9.7109375" customWidth="1"/>
    <col min="6668" max="6668" width="2.7109375" customWidth="1"/>
    <col min="6669" max="6669" width="0.28515625" customWidth="1"/>
    <col min="6670" max="6674" width="0" hidden="1" customWidth="1"/>
    <col min="6675" max="6675" width="3.7109375" customWidth="1"/>
    <col min="6676" max="6778" width="0" hidden="1" customWidth="1"/>
    <col min="6780" max="6780" width="19.140625" bestFit="1" customWidth="1"/>
    <col min="6781" max="6781" width="12.7109375" bestFit="1" customWidth="1"/>
    <col min="6782" max="6782" width="4.42578125" customWidth="1"/>
    <col min="6783" max="6783" width="11.85546875" bestFit="1" customWidth="1"/>
    <col min="6784" max="6784" width="4.7109375" customWidth="1"/>
    <col min="6785" max="6785" width="12.7109375" bestFit="1" customWidth="1"/>
    <col min="6786" max="6786" width="12.7109375" customWidth="1"/>
    <col min="6788" max="6788" width="51.7109375" customWidth="1"/>
    <col min="6789" max="6789" width="1.28515625" customWidth="1"/>
    <col min="6790" max="6790" width="14.28515625" customWidth="1"/>
    <col min="6793" max="6793" width="3.7109375" customWidth="1"/>
    <col min="6794" max="6794" width="36" bestFit="1" customWidth="1"/>
    <col min="6795" max="6795" width="3.140625" customWidth="1"/>
    <col min="6796" max="6796" width="13.28515625" customWidth="1"/>
    <col min="6797" max="6797" width="3.7109375" customWidth="1"/>
    <col min="6799" max="6799" width="13.42578125" customWidth="1"/>
    <col min="6800" max="6800" width="34.85546875" bestFit="1" customWidth="1"/>
    <col min="6801" max="6801" width="3.5703125" customWidth="1"/>
    <col min="6802" max="6802" width="12.42578125" customWidth="1"/>
    <col min="6803" max="6803" width="4" customWidth="1"/>
    <col min="6804" max="6804" width="16.42578125" bestFit="1" customWidth="1"/>
    <col min="6805" max="6805" width="2.42578125" customWidth="1"/>
    <col min="6806" max="6806" width="25.42578125" customWidth="1"/>
    <col min="6807" max="6807" width="2.140625" bestFit="1" customWidth="1"/>
    <col min="6808" max="6808" width="27.140625" customWidth="1"/>
    <col min="6809" max="6809" width="2.140625" bestFit="1" customWidth="1"/>
    <col min="6810" max="6810" width="17.5703125" customWidth="1"/>
    <col min="6811" max="6811" width="9.28515625" bestFit="1" customWidth="1"/>
    <col min="6813" max="6813" width="1.5703125" customWidth="1"/>
    <col min="6814" max="6814" width="20.140625" bestFit="1" customWidth="1"/>
    <col min="6815" max="6815" width="3.7109375" customWidth="1"/>
    <col min="6816" max="6816" width="15.5703125" customWidth="1"/>
    <col min="6817" max="6817" width="14.42578125" customWidth="1"/>
    <col min="6818" max="6818" width="25.28515625" customWidth="1"/>
    <col min="6819" max="6819" width="2" customWidth="1"/>
    <col min="6820" max="6820" width="12" bestFit="1" customWidth="1"/>
    <col min="6821" max="6821" width="4.5703125" customWidth="1"/>
    <col min="6822" max="6822" width="15.42578125" customWidth="1"/>
    <col min="6823" max="6823" width="2" bestFit="1" customWidth="1"/>
    <col min="6824" max="6824" width="15" customWidth="1"/>
    <col min="6825" max="6825" width="24.5703125" bestFit="1" customWidth="1"/>
    <col min="6826" max="6826" width="12.7109375" customWidth="1"/>
    <col min="6827" max="6827" width="27.28515625" bestFit="1" customWidth="1"/>
    <col min="6828" max="6828" width="4.5703125" customWidth="1"/>
    <col min="6830" max="6830" width="3.7109375" customWidth="1"/>
    <col min="6831" max="6831" width="16" customWidth="1"/>
    <col min="6832" max="6832" width="2" bestFit="1" customWidth="1"/>
    <col min="6833" max="6833" width="17.28515625" customWidth="1"/>
    <col min="6834" max="6834" width="2.140625" bestFit="1" customWidth="1"/>
    <col min="6835" max="6835" width="14.42578125" customWidth="1"/>
    <col min="6836" max="6836" width="52.5703125" bestFit="1" customWidth="1"/>
    <col min="6837" max="6837" width="3.140625" customWidth="1"/>
    <col min="6838" max="6838" width="16.140625" customWidth="1"/>
    <col min="6842" max="6842" width="52.5703125" bestFit="1" customWidth="1"/>
    <col min="6914" max="6914" width="26.28515625" bestFit="1" customWidth="1"/>
    <col min="6915" max="6915" width="17.42578125" customWidth="1"/>
    <col min="6916" max="6916" width="14.28515625" customWidth="1"/>
    <col min="6918" max="6918" width="25.140625" customWidth="1"/>
    <col min="6919" max="6919" width="14.42578125" customWidth="1"/>
    <col min="6920" max="6920" width="12.140625" bestFit="1" customWidth="1"/>
    <col min="6921" max="6921" width="11.7109375" bestFit="1" customWidth="1"/>
    <col min="6922" max="6922" width="11.7109375" customWidth="1"/>
    <col min="6923" max="6923" width="9.7109375" customWidth="1"/>
    <col min="6924" max="6924" width="2.7109375" customWidth="1"/>
    <col min="6925" max="6925" width="0.28515625" customWidth="1"/>
    <col min="6926" max="6930" width="0" hidden="1" customWidth="1"/>
    <col min="6931" max="6931" width="3.7109375" customWidth="1"/>
    <col min="6932" max="7034" width="0" hidden="1" customWidth="1"/>
    <col min="7036" max="7036" width="19.140625" bestFit="1" customWidth="1"/>
    <col min="7037" max="7037" width="12.7109375" bestFit="1" customWidth="1"/>
    <col min="7038" max="7038" width="4.42578125" customWidth="1"/>
    <col min="7039" max="7039" width="11.85546875" bestFit="1" customWidth="1"/>
    <col min="7040" max="7040" width="4.7109375" customWidth="1"/>
    <col min="7041" max="7041" width="12.7109375" bestFit="1" customWidth="1"/>
    <col min="7042" max="7042" width="12.7109375" customWidth="1"/>
    <col min="7044" max="7044" width="51.7109375" customWidth="1"/>
    <col min="7045" max="7045" width="1.28515625" customWidth="1"/>
    <col min="7046" max="7046" width="14.28515625" customWidth="1"/>
    <col min="7049" max="7049" width="3.7109375" customWidth="1"/>
    <col min="7050" max="7050" width="36" bestFit="1" customWidth="1"/>
    <col min="7051" max="7051" width="3.140625" customWidth="1"/>
    <col min="7052" max="7052" width="13.28515625" customWidth="1"/>
    <col min="7053" max="7053" width="3.7109375" customWidth="1"/>
    <col min="7055" max="7055" width="13.42578125" customWidth="1"/>
    <col min="7056" max="7056" width="34.85546875" bestFit="1" customWidth="1"/>
    <col min="7057" max="7057" width="3.5703125" customWidth="1"/>
    <col min="7058" max="7058" width="12.42578125" customWidth="1"/>
    <col min="7059" max="7059" width="4" customWidth="1"/>
    <col min="7060" max="7060" width="16.42578125" bestFit="1" customWidth="1"/>
    <col min="7061" max="7061" width="2.42578125" customWidth="1"/>
    <col min="7062" max="7062" width="25.42578125" customWidth="1"/>
    <col min="7063" max="7063" width="2.140625" bestFit="1" customWidth="1"/>
    <col min="7064" max="7064" width="27.140625" customWidth="1"/>
    <col min="7065" max="7065" width="2.140625" bestFit="1" customWidth="1"/>
    <col min="7066" max="7066" width="17.5703125" customWidth="1"/>
    <col min="7067" max="7067" width="9.28515625" bestFit="1" customWidth="1"/>
    <col min="7069" max="7069" width="1.5703125" customWidth="1"/>
    <col min="7070" max="7070" width="20.140625" bestFit="1" customWidth="1"/>
    <col min="7071" max="7071" width="3.7109375" customWidth="1"/>
    <col min="7072" max="7072" width="15.5703125" customWidth="1"/>
    <col min="7073" max="7073" width="14.42578125" customWidth="1"/>
    <col min="7074" max="7074" width="25.28515625" customWidth="1"/>
    <col min="7075" max="7075" width="2" customWidth="1"/>
    <col min="7076" max="7076" width="12" bestFit="1" customWidth="1"/>
    <col min="7077" max="7077" width="4.5703125" customWidth="1"/>
    <col min="7078" max="7078" width="15.42578125" customWidth="1"/>
    <col min="7079" max="7079" width="2" bestFit="1" customWidth="1"/>
    <col min="7080" max="7080" width="15" customWidth="1"/>
    <col min="7081" max="7081" width="24.5703125" bestFit="1" customWidth="1"/>
    <col min="7082" max="7082" width="12.7109375" customWidth="1"/>
    <col min="7083" max="7083" width="27.28515625" bestFit="1" customWidth="1"/>
    <col min="7084" max="7084" width="4.5703125" customWidth="1"/>
    <col min="7086" max="7086" width="3.7109375" customWidth="1"/>
    <col min="7087" max="7087" width="16" customWidth="1"/>
    <col min="7088" max="7088" width="2" bestFit="1" customWidth="1"/>
    <col min="7089" max="7089" width="17.28515625" customWidth="1"/>
    <col min="7090" max="7090" width="2.140625" bestFit="1" customWidth="1"/>
    <col min="7091" max="7091" width="14.42578125" customWidth="1"/>
    <col min="7092" max="7092" width="52.5703125" bestFit="1" customWidth="1"/>
    <col min="7093" max="7093" width="3.140625" customWidth="1"/>
    <col min="7094" max="7094" width="16.140625" customWidth="1"/>
    <col min="7098" max="7098" width="52.5703125" bestFit="1" customWidth="1"/>
    <col min="7170" max="7170" width="26.28515625" bestFit="1" customWidth="1"/>
    <col min="7171" max="7171" width="17.42578125" customWidth="1"/>
    <col min="7172" max="7172" width="14.28515625" customWidth="1"/>
    <col min="7174" max="7174" width="25.140625" customWidth="1"/>
    <col min="7175" max="7175" width="14.42578125" customWidth="1"/>
    <col min="7176" max="7176" width="12.140625" bestFit="1" customWidth="1"/>
    <col min="7177" max="7177" width="11.7109375" bestFit="1" customWidth="1"/>
    <col min="7178" max="7178" width="11.7109375" customWidth="1"/>
    <col min="7179" max="7179" width="9.7109375" customWidth="1"/>
    <col min="7180" max="7180" width="2.7109375" customWidth="1"/>
    <col min="7181" max="7181" width="0.28515625" customWidth="1"/>
    <col min="7182" max="7186" width="0" hidden="1" customWidth="1"/>
    <col min="7187" max="7187" width="3.7109375" customWidth="1"/>
    <col min="7188" max="7290" width="0" hidden="1" customWidth="1"/>
    <col min="7292" max="7292" width="19.140625" bestFit="1" customWidth="1"/>
    <col min="7293" max="7293" width="12.7109375" bestFit="1" customWidth="1"/>
    <col min="7294" max="7294" width="4.42578125" customWidth="1"/>
    <col min="7295" max="7295" width="11.85546875" bestFit="1" customWidth="1"/>
    <col min="7296" max="7296" width="4.7109375" customWidth="1"/>
    <col min="7297" max="7297" width="12.7109375" bestFit="1" customWidth="1"/>
    <col min="7298" max="7298" width="12.7109375" customWidth="1"/>
    <col min="7300" max="7300" width="51.7109375" customWidth="1"/>
    <col min="7301" max="7301" width="1.28515625" customWidth="1"/>
    <col min="7302" max="7302" width="14.28515625" customWidth="1"/>
    <col min="7305" max="7305" width="3.7109375" customWidth="1"/>
    <col min="7306" max="7306" width="36" bestFit="1" customWidth="1"/>
    <col min="7307" max="7307" width="3.140625" customWidth="1"/>
    <col min="7308" max="7308" width="13.28515625" customWidth="1"/>
    <col min="7309" max="7309" width="3.7109375" customWidth="1"/>
    <col min="7311" max="7311" width="13.42578125" customWidth="1"/>
    <col min="7312" max="7312" width="34.85546875" bestFit="1" customWidth="1"/>
    <col min="7313" max="7313" width="3.5703125" customWidth="1"/>
    <col min="7314" max="7314" width="12.42578125" customWidth="1"/>
    <col min="7315" max="7315" width="4" customWidth="1"/>
    <col min="7316" max="7316" width="16.42578125" bestFit="1" customWidth="1"/>
    <col min="7317" max="7317" width="2.42578125" customWidth="1"/>
    <col min="7318" max="7318" width="25.42578125" customWidth="1"/>
    <col min="7319" max="7319" width="2.140625" bestFit="1" customWidth="1"/>
    <col min="7320" max="7320" width="27.140625" customWidth="1"/>
    <col min="7321" max="7321" width="2.140625" bestFit="1" customWidth="1"/>
    <col min="7322" max="7322" width="17.5703125" customWidth="1"/>
    <col min="7323" max="7323" width="9.28515625" bestFit="1" customWidth="1"/>
    <col min="7325" max="7325" width="1.5703125" customWidth="1"/>
    <col min="7326" max="7326" width="20.140625" bestFit="1" customWidth="1"/>
    <col min="7327" max="7327" width="3.7109375" customWidth="1"/>
    <col min="7328" max="7328" width="15.5703125" customWidth="1"/>
    <col min="7329" max="7329" width="14.42578125" customWidth="1"/>
    <col min="7330" max="7330" width="25.28515625" customWidth="1"/>
    <col min="7331" max="7331" width="2" customWidth="1"/>
    <col min="7332" max="7332" width="12" bestFit="1" customWidth="1"/>
    <col min="7333" max="7333" width="4.5703125" customWidth="1"/>
    <col min="7334" max="7334" width="15.42578125" customWidth="1"/>
    <col min="7335" max="7335" width="2" bestFit="1" customWidth="1"/>
    <col min="7336" max="7336" width="15" customWidth="1"/>
    <col min="7337" max="7337" width="24.5703125" bestFit="1" customWidth="1"/>
    <col min="7338" max="7338" width="12.7109375" customWidth="1"/>
    <col min="7339" max="7339" width="27.28515625" bestFit="1" customWidth="1"/>
    <col min="7340" max="7340" width="4.5703125" customWidth="1"/>
    <col min="7342" max="7342" width="3.7109375" customWidth="1"/>
    <col min="7343" max="7343" width="16" customWidth="1"/>
    <col min="7344" max="7344" width="2" bestFit="1" customWidth="1"/>
    <col min="7345" max="7345" width="17.28515625" customWidth="1"/>
    <col min="7346" max="7346" width="2.140625" bestFit="1" customWidth="1"/>
    <col min="7347" max="7347" width="14.42578125" customWidth="1"/>
    <col min="7348" max="7348" width="52.5703125" bestFit="1" customWidth="1"/>
    <col min="7349" max="7349" width="3.140625" customWidth="1"/>
    <col min="7350" max="7350" width="16.140625" customWidth="1"/>
    <col min="7354" max="7354" width="52.5703125" bestFit="1" customWidth="1"/>
    <col min="7426" max="7426" width="26.28515625" bestFit="1" customWidth="1"/>
    <col min="7427" max="7427" width="17.42578125" customWidth="1"/>
    <col min="7428" max="7428" width="14.28515625" customWidth="1"/>
    <col min="7430" max="7430" width="25.140625" customWidth="1"/>
    <col min="7431" max="7431" width="14.42578125" customWidth="1"/>
    <col min="7432" max="7432" width="12.140625" bestFit="1" customWidth="1"/>
    <col min="7433" max="7433" width="11.7109375" bestFit="1" customWidth="1"/>
    <col min="7434" max="7434" width="11.7109375" customWidth="1"/>
    <col min="7435" max="7435" width="9.7109375" customWidth="1"/>
    <col min="7436" max="7436" width="2.7109375" customWidth="1"/>
    <col min="7437" max="7437" width="0.28515625" customWidth="1"/>
    <col min="7438" max="7442" width="0" hidden="1" customWidth="1"/>
    <col min="7443" max="7443" width="3.7109375" customWidth="1"/>
    <col min="7444" max="7546" width="0" hidden="1" customWidth="1"/>
    <col min="7548" max="7548" width="19.140625" bestFit="1" customWidth="1"/>
    <col min="7549" max="7549" width="12.7109375" bestFit="1" customWidth="1"/>
    <col min="7550" max="7550" width="4.42578125" customWidth="1"/>
    <col min="7551" max="7551" width="11.85546875" bestFit="1" customWidth="1"/>
    <col min="7552" max="7552" width="4.7109375" customWidth="1"/>
    <col min="7553" max="7553" width="12.7109375" bestFit="1" customWidth="1"/>
    <col min="7554" max="7554" width="12.7109375" customWidth="1"/>
    <col min="7556" max="7556" width="51.7109375" customWidth="1"/>
    <col min="7557" max="7557" width="1.28515625" customWidth="1"/>
    <col min="7558" max="7558" width="14.28515625" customWidth="1"/>
    <col min="7561" max="7561" width="3.7109375" customWidth="1"/>
    <col min="7562" max="7562" width="36" bestFit="1" customWidth="1"/>
    <col min="7563" max="7563" width="3.140625" customWidth="1"/>
    <col min="7564" max="7564" width="13.28515625" customWidth="1"/>
    <col min="7565" max="7565" width="3.7109375" customWidth="1"/>
    <col min="7567" max="7567" width="13.42578125" customWidth="1"/>
    <col min="7568" max="7568" width="34.85546875" bestFit="1" customWidth="1"/>
    <col min="7569" max="7569" width="3.5703125" customWidth="1"/>
    <col min="7570" max="7570" width="12.42578125" customWidth="1"/>
    <col min="7571" max="7571" width="4" customWidth="1"/>
    <col min="7572" max="7572" width="16.42578125" bestFit="1" customWidth="1"/>
    <col min="7573" max="7573" width="2.42578125" customWidth="1"/>
    <col min="7574" max="7574" width="25.42578125" customWidth="1"/>
    <col min="7575" max="7575" width="2.140625" bestFit="1" customWidth="1"/>
    <col min="7576" max="7576" width="27.140625" customWidth="1"/>
    <col min="7577" max="7577" width="2.140625" bestFit="1" customWidth="1"/>
    <col min="7578" max="7578" width="17.5703125" customWidth="1"/>
    <col min="7579" max="7579" width="9.28515625" bestFit="1" customWidth="1"/>
    <col min="7581" max="7581" width="1.5703125" customWidth="1"/>
    <col min="7582" max="7582" width="20.140625" bestFit="1" customWidth="1"/>
    <col min="7583" max="7583" width="3.7109375" customWidth="1"/>
    <col min="7584" max="7584" width="15.5703125" customWidth="1"/>
    <col min="7585" max="7585" width="14.42578125" customWidth="1"/>
    <col min="7586" max="7586" width="25.28515625" customWidth="1"/>
    <col min="7587" max="7587" width="2" customWidth="1"/>
    <col min="7588" max="7588" width="12" bestFit="1" customWidth="1"/>
    <col min="7589" max="7589" width="4.5703125" customWidth="1"/>
    <col min="7590" max="7590" width="15.42578125" customWidth="1"/>
    <col min="7591" max="7591" width="2" bestFit="1" customWidth="1"/>
    <col min="7592" max="7592" width="15" customWidth="1"/>
    <col min="7593" max="7593" width="24.5703125" bestFit="1" customWidth="1"/>
    <col min="7594" max="7594" width="12.7109375" customWidth="1"/>
    <col min="7595" max="7595" width="27.28515625" bestFit="1" customWidth="1"/>
    <col min="7596" max="7596" width="4.5703125" customWidth="1"/>
    <col min="7598" max="7598" width="3.7109375" customWidth="1"/>
    <col min="7599" max="7599" width="16" customWidth="1"/>
    <col min="7600" max="7600" width="2" bestFit="1" customWidth="1"/>
    <col min="7601" max="7601" width="17.28515625" customWidth="1"/>
    <col min="7602" max="7602" width="2.140625" bestFit="1" customWidth="1"/>
    <col min="7603" max="7603" width="14.42578125" customWidth="1"/>
    <col min="7604" max="7604" width="52.5703125" bestFit="1" customWidth="1"/>
    <col min="7605" max="7605" width="3.140625" customWidth="1"/>
    <col min="7606" max="7606" width="16.140625" customWidth="1"/>
    <col min="7610" max="7610" width="52.5703125" bestFit="1" customWidth="1"/>
    <col min="7682" max="7682" width="26.28515625" bestFit="1" customWidth="1"/>
    <col min="7683" max="7683" width="17.42578125" customWidth="1"/>
    <col min="7684" max="7684" width="14.28515625" customWidth="1"/>
    <col min="7686" max="7686" width="25.140625" customWidth="1"/>
    <col min="7687" max="7687" width="14.42578125" customWidth="1"/>
    <col min="7688" max="7688" width="12.140625" bestFit="1" customWidth="1"/>
    <col min="7689" max="7689" width="11.7109375" bestFit="1" customWidth="1"/>
    <col min="7690" max="7690" width="11.7109375" customWidth="1"/>
    <col min="7691" max="7691" width="9.7109375" customWidth="1"/>
    <col min="7692" max="7692" width="2.7109375" customWidth="1"/>
    <col min="7693" max="7693" width="0.28515625" customWidth="1"/>
    <col min="7694" max="7698" width="0" hidden="1" customWidth="1"/>
    <col min="7699" max="7699" width="3.7109375" customWidth="1"/>
    <col min="7700" max="7802" width="0" hidden="1" customWidth="1"/>
    <col min="7804" max="7804" width="19.140625" bestFit="1" customWidth="1"/>
    <col min="7805" max="7805" width="12.7109375" bestFit="1" customWidth="1"/>
    <col min="7806" max="7806" width="4.42578125" customWidth="1"/>
    <col min="7807" max="7807" width="11.85546875" bestFit="1" customWidth="1"/>
    <col min="7808" max="7808" width="4.7109375" customWidth="1"/>
    <col min="7809" max="7809" width="12.7109375" bestFit="1" customWidth="1"/>
    <col min="7810" max="7810" width="12.7109375" customWidth="1"/>
    <col min="7812" max="7812" width="51.7109375" customWidth="1"/>
    <col min="7813" max="7813" width="1.28515625" customWidth="1"/>
    <col min="7814" max="7814" width="14.28515625" customWidth="1"/>
    <col min="7817" max="7817" width="3.7109375" customWidth="1"/>
    <col min="7818" max="7818" width="36" bestFit="1" customWidth="1"/>
    <col min="7819" max="7819" width="3.140625" customWidth="1"/>
    <col min="7820" max="7820" width="13.28515625" customWidth="1"/>
    <col min="7821" max="7821" width="3.7109375" customWidth="1"/>
    <col min="7823" max="7823" width="13.42578125" customWidth="1"/>
    <col min="7824" max="7824" width="34.85546875" bestFit="1" customWidth="1"/>
    <col min="7825" max="7825" width="3.5703125" customWidth="1"/>
    <col min="7826" max="7826" width="12.42578125" customWidth="1"/>
    <col min="7827" max="7827" width="4" customWidth="1"/>
    <col min="7828" max="7828" width="16.42578125" bestFit="1" customWidth="1"/>
    <col min="7829" max="7829" width="2.42578125" customWidth="1"/>
    <col min="7830" max="7830" width="25.42578125" customWidth="1"/>
    <col min="7831" max="7831" width="2.140625" bestFit="1" customWidth="1"/>
    <col min="7832" max="7832" width="27.140625" customWidth="1"/>
    <col min="7833" max="7833" width="2.140625" bestFit="1" customWidth="1"/>
    <col min="7834" max="7834" width="17.5703125" customWidth="1"/>
    <col min="7835" max="7835" width="9.28515625" bestFit="1" customWidth="1"/>
    <col min="7837" max="7837" width="1.5703125" customWidth="1"/>
    <col min="7838" max="7838" width="20.140625" bestFit="1" customWidth="1"/>
    <col min="7839" max="7839" width="3.7109375" customWidth="1"/>
    <col min="7840" max="7840" width="15.5703125" customWidth="1"/>
    <col min="7841" max="7841" width="14.42578125" customWidth="1"/>
    <col min="7842" max="7842" width="25.28515625" customWidth="1"/>
    <col min="7843" max="7843" width="2" customWidth="1"/>
    <col min="7844" max="7844" width="12" bestFit="1" customWidth="1"/>
    <col min="7845" max="7845" width="4.5703125" customWidth="1"/>
    <col min="7846" max="7846" width="15.42578125" customWidth="1"/>
    <col min="7847" max="7847" width="2" bestFit="1" customWidth="1"/>
    <col min="7848" max="7848" width="15" customWidth="1"/>
    <col min="7849" max="7849" width="24.5703125" bestFit="1" customWidth="1"/>
    <col min="7850" max="7850" width="12.7109375" customWidth="1"/>
    <col min="7851" max="7851" width="27.28515625" bestFit="1" customWidth="1"/>
    <col min="7852" max="7852" width="4.5703125" customWidth="1"/>
    <col min="7854" max="7854" width="3.7109375" customWidth="1"/>
    <col min="7855" max="7855" width="16" customWidth="1"/>
    <col min="7856" max="7856" width="2" bestFit="1" customWidth="1"/>
    <col min="7857" max="7857" width="17.28515625" customWidth="1"/>
    <col min="7858" max="7858" width="2.140625" bestFit="1" customWidth="1"/>
    <col min="7859" max="7859" width="14.42578125" customWidth="1"/>
    <col min="7860" max="7860" width="52.5703125" bestFit="1" customWidth="1"/>
    <col min="7861" max="7861" width="3.140625" customWidth="1"/>
    <col min="7862" max="7862" width="16.140625" customWidth="1"/>
    <col min="7866" max="7866" width="52.5703125" bestFit="1" customWidth="1"/>
    <col min="7938" max="7938" width="26.28515625" bestFit="1" customWidth="1"/>
    <col min="7939" max="7939" width="17.42578125" customWidth="1"/>
    <col min="7940" max="7940" width="14.28515625" customWidth="1"/>
    <col min="7942" max="7942" width="25.140625" customWidth="1"/>
    <col min="7943" max="7943" width="14.42578125" customWidth="1"/>
    <col min="7944" max="7944" width="12.140625" bestFit="1" customWidth="1"/>
    <col min="7945" max="7945" width="11.7109375" bestFit="1" customWidth="1"/>
    <col min="7946" max="7946" width="11.7109375" customWidth="1"/>
    <col min="7947" max="7947" width="9.7109375" customWidth="1"/>
    <col min="7948" max="7948" width="2.7109375" customWidth="1"/>
    <col min="7949" max="7949" width="0.28515625" customWidth="1"/>
    <col min="7950" max="7954" width="0" hidden="1" customWidth="1"/>
    <col min="7955" max="7955" width="3.7109375" customWidth="1"/>
    <col min="7956" max="8058" width="0" hidden="1" customWidth="1"/>
    <col min="8060" max="8060" width="19.140625" bestFit="1" customWidth="1"/>
    <col min="8061" max="8061" width="12.7109375" bestFit="1" customWidth="1"/>
    <col min="8062" max="8062" width="4.42578125" customWidth="1"/>
    <col min="8063" max="8063" width="11.85546875" bestFit="1" customWidth="1"/>
    <col min="8064" max="8064" width="4.7109375" customWidth="1"/>
    <col min="8065" max="8065" width="12.7109375" bestFit="1" customWidth="1"/>
    <col min="8066" max="8066" width="12.7109375" customWidth="1"/>
    <col min="8068" max="8068" width="51.7109375" customWidth="1"/>
    <col min="8069" max="8069" width="1.28515625" customWidth="1"/>
    <col min="8070" max="8070" width="14.28515625" customWidth="1"/>
    <col min="8073" max="8073" width="3.7109375" customWidth="1"/>
    <col min="8074" max="8074" width="36" bestFit="1" customWidth="1"/>
    <col min="8075" max="8075" width="3.140625" customWidth="1"/>
    <col min="8076" max="8076" width="13.28515625" customWidth="1"/>
    <col min="8077" max="8077" width="3.7109375" customWidth="1"/>
    <col min="8079" max="8079" width="13.42578125" customWidth="1"/>
    <col min="8080" max="8080" width="34.85546875" bestFit="1" customWidth="1"/>
    <col min="8081" max="8081" width="3.5703125" customWidth="1"/>
    <col min="8082" max="8082" width="12.42578125" customWidth="1"/>
    <col min="8083" max="8083" width="4" customWidth="1"/>
    <col min="8084" max="8084" width="16.42578125" bestFit="1" customWidth="1"/>
    <col min="8085" max="8085" width="2.42578125" customWidth="1"/>
    <col min="8086" max="8086" width="25.42578125" customWidth="1"/>
    <col min="8087" max="8087" width="2.140625" bestFit="1" customWidth="1"/>
    <col min="8088" max="8088" width="27.140625" customWidth="1"/>
    <col min="8089" max="8089" width="2.140625" bestFit="1" customWidth="1"/>
    <col min="8090" max="8090" width="17.5703125" customWidth="1"/>
    <col min="8091" max="8091" width="9.28515625" bestFit="1" customWidth="1"/>
    <col min="8093" max="8093" width="1.5703125" customWidth="1"/>
    <col min="8094" max="8094" width="20.140625" bestFit="1" customWidth="1"/>
    <col min="8095" max="8095" width="3.7109375" customWidth="1"/>
    <col min="8096" max="8096" width="15.5703125" customWidth="1"/>
    <col min="8097" max="8097" width="14.42578125" customWidth="1"/>
    <col min="8098" max="8098" width="25.28515625" customWidth="1"/>
    <col min="8099" max="8099" width="2" customWidth="1"/>
    <col min="8100" max="8100" width="12" bestFit="1" customWidth="1"/>
    <col min="8101" max="8101" width="4.5703125" customWidth="1"/>
    <col min="8102" max="8102" width="15.42578125" customWidth="1"/>
    <col min="8103" max="8103" width="2" bestFit="1" customWidth="1"/>
    <col min="8104" max="8104" width="15" customWidth="1"/>
    <col min="8105" max="8105" width="24.5703125" bestFit="1" customWidth="1"/>
    <col min="8106" max="8106" width="12.7109375" customWidth="1"/>
    <col min="8107" max="8107" width="27.28515625" bestFit="1" customWidth="1"/>
    <col min="8108" max="8108" width="4.5703125" customWidth="1"/>
    <col min="8110" max="8110" width="3.7109375" customWidth="1"/>
    <col min="8111" max="8111" width="16" customWidth="1"/>
    <col min="8112" max="8112" width="2" bestFit="1" customWidth="1"/>
    <col min="8113" max="8113" width="17.28515625" customWidth="1"/>
    <col min="8114" max="8114" width="2.140625" bestFit="1" customWidth="1"/>
    <col min="8115" max="8115" width="14.42578125" customWidth="1"/>
    <col min="8116" max="8116" width="52.5703125" bestFit="1" customWidth="1"/>
    <col min="8117" max="8117" width="3.140625" customWidth="1"/>
    <col min="8118" max="8118" width="16.140625" customWidth="1"/>
    <col min="8122" max="8122" width="52.5703125" bestFit="1" customWidth="1"/>
    <col min="8194" max="8194" width="26.28515625" bestFit="1" customWidth="1"/>
    <col min="8195" max="8195" width="17.42578125" customWidth="1"/>
    <col min="8196" max="8196" width="14.28515625" customWidth="1"/>
    <col min="8198" max="8198" width="25.140625" customWidth="1"/>
    <col min="8199" max="8199" width="14.42578125" customWidth="1"/>
    <col min="8200" max="8200" width="12.140625" bestFit="1" customWidth="1"/>
    <col min="8201" max="8201" width="11.7109375" bestFit="1" customWidth="1"/>
    <col min="8202" max="8202" width="11.7109375" customWidth="1"/>
    <col min="8203" max="8203" width="9.7109375" customWidth="1"/>
    <col min="8204" max="8204" width="2.7109375" customWidth="1"/>
    <col min="8205" max="8205" width="0.28515625" customWidth="1"/>
    <col min="8206" max="8210" width="0" hidden="1" customWidth="1"/>
    <col min="8211" max="8211" width="3.7109375" customWidth="1"/>
    <col min="8212" max="8314" width="0" hidden="1" customWidth="1"/>
    <col min="8316" max="8316" width="19.140625" bestFit="1" customWidth="1"/>
    <col min="8317" max="8317" width="12.7109375" bestFit="1" customWidth="1"/>
    <col min="8318" max="8318" width="4.42578125" customWidth="1"/>
    <col min="8319" max="8319" width="11.85546875" bestFit="1" customWidth="1"/>
    <col min="8320" max="8320" width="4.7109375" customWidth="1"/>
    <col min="8321" max="8321" width="12.7109375" bestFit="1" customWidth="1"/>
    <col min="8322" max="8322" width="12.7109375" customWidth="1"/>
    <col min="8324" max="8324" width="51.7109375" customWidth="1"/>
    <col min="8325" max="8325" width="1.28515625" customWidth="1"/>
    <col min="8326" max="8326" width="14.28515625" customWidth="1"/>
    <col min="8329" max="8329" width="3.7109375" customWidth="1"/>
    <col min="8330" max="8330" width="36" bestFit="1" customWidth="1"/>
    <col min="8331" max="8331" width="3.140625" customWidth="1"/>
    <col min="8332" max="8332" width="13.28515625" customWidth="1"/>
    <col min="8333" max="8333" width="3.7109375" customWidth="1"/>
    <col min="8335" max="8335" width="13.42578125" customWidth="1"/>
    <col min="8336" max="8336" width="34.85546875" bestFit="1" customWidth="1"/>
    <col min="8337" max="8337" width="3.5703125" customWidth="1"/>
    <col min="8338" max="8338" width="12.42578125" customWidth="1"/>
    <col min="8339" max="8339" width="4" customWidth="1"/>
    <col min="8340" max="8340" width="16.42578125" bestFit="1" customWidth="1"/>
    <col min="8341" max="8341" width="2.42578125" customWidth="1"/>
    <col min="8342" max="8342" width="25.42578125" customWidth="1"/>
    <col min="8343" max="8343" width="2.140625" bestFit="1" customWidth="1"/>
    <col min="8344" max="8344" width="27.140625" customWidth="1"/>
    <col min="8345" max="8345" width="2.140625" bestFit="1" customWidth="1"/>
    <col min="8346" max="8346" width="17.5703125" customWidth="1"/>
    <col min="8347" max="8347" width="9.28515625" bestFit="1" customWidth="1"/>
    <col min="8349" max="8349" width="1.5703125" customWidth="1"/>
    <col min="8350" max="8350" width="20.140625" bestFit="1" customWidth="1"/>
    <col min="8351" max="8351" width="3.7109375" customWidth="1"/>
    <col min="8352" max="8352" width="15.5703125" customWidth="1"/>
    <col min="8353" max="8353" width="14.42578125" customWidth="1"/>
    <col min="8354" max="8354" width="25.28515625" customWidth="1"/>
    <col min="8355" max="8355" width="2" customWidth="1"/>
    <col min="8356" max="8356" width="12" bestFit="1" customWidth="1"/>
    <col min="8357" max="8357" width="4.5703125" customWidth="1"/>
    <col min="8358" max="8358" width="15.42578125" customWidth="1"/>
    <col min="8359" max="8359" width="2" bestFit="1" customWidth="1"/>
    <col min="8360" max="8360" width="15" customWidth="1"/>
    <col min="8361" max="8361" width="24.5703125" bestFit="1" customWidth="1"/>
    <col min="8362" max="8362" width="12.7109375" customWidth="1"/>
    <col min="8363" max="8363" width="27.28515625" bestFit="1" customWidth="1"/>
    <col min="8364" max="8364" width="4.5703125" customWidth="1"/>
    <col min="8366" max="8366" width="3.7109375" customWidth="1"/>
    <col min="8367" max="8367" width="16" customWidth="1"/>
    <col min="8368" max="8368" width="2" bestFit="1" customWidth="1"/>
    <col min="8369" max="8369" width="17.28515625" customWidth="1"/>
    <col min="8370" max="8370" width="2.140625" bestFit="1" customWidth="1"/>
    <col min="8371" max="8371" width="14.42578125" customWidth="1"/>
    <col min="8372" max="8372" width="52.5703125" bestFit="1" customWidth="1"/>
    <col min="8373" max="8373" width="3.140625" customWidth="1"/>
    <col min="8374" max="8374" width="16.140625" customWidth="1"/>
    <col min="8378" max="8378" width="52.5703125" bestFit="1" customWidth="1"/>
    <col min="8450" max="8450" width="26.28515625" bestFit="1" customWidth="1"/>
    <col min="8451" max="8451" width="17.42578125" customWidth="1"/>
    <col min="8452" max="8452" width="14.28515625" customWidth="1"/>
    <col min="8454" max="8454" width="25.140625" customWidth="1"/>
    <col min="8455" max="8455" width="14.42578125" customWidth="1"/>
    <col min="8456" max="8456" width="12.140625" bestFit="1" customWidth="1"/>
    <col min="8457" max="8457" width="11.7109375" bestFit="1" customWidth="1"/>
    <col min="8458" max="8458" width="11.7109375" customWidth="1"/>
    <col min="8459" max="8459" width="9.7109375" customWidth="1"/>
    <col min="8460" max="8460" width="2.7109375" customWidth="1"/>
    <col min="8461" max="8461" width="0.28515625" customWidth="1"/>
    <col min="8462" max="8466" width="0" hidden="1" customWidth="1"/>
    <col min="8467" max="8467" width="3.7109375" customWidth="1"/>
    <col min="8468" max="8570" width="0" hidden="1" customWidth="1"/>
    <col min="8572" max="8572" width="19.140625" bestFit="1" customWidth="1"/>
    <col min="8573" max="8573" width="12.7109375" bestFit="1" customWidth="1"/>
    <col min="8574" max="8574" width="4.42578125" customWidth="1"/>
    <col min="8575" max="8575" width="11.85546875" bestFit="1" customWidth="1"/>
    <col min="8576" max="8576" width="4.7109375" customWidth="1"/>
    <col min="8577" max="8577" width="12.7109375" bestFit="1" customWidth="1"/>
    <col min="8578" max="8578" width="12.7109375" customWidth="1"/>
    <col min="8580" max="8580" width="51.7109375" customWidth="1"/>
    <col min="8581" max="8581" width="1.28515625" customWidth="1"/>
    <col min="8582" max="8582" width="14.28515625" customWidth="1"/>
    <col min="8585" max="8585" width="3.7109375" customWidth="1"/>
    <col min="8586" max="8586" width="36" bestFit="1" customWidth="1"/>
    <col min="8587" max="8587" width="3.140625" customWidth="1"/>
    <col min="8588" max="8588" width="13.28515625" customWidth="1"/>
    <col min="8589" max="8589" width="3.7109375" customWidth="1"/>
    <col min="8591" max="8591" width="13.42578125" customWidth="1"/>
    <col min="8592" max="8592" width="34.85546875" bestFit="1" customWidth="1"/>
    <col min="8593" max="8593" width="3.5703125" customWidth="1"/>
    <col min="8594" max="8594" width="12.42578125" customWidth="1"/>
    <col min="8595" max="8595" width="4" customWidth="1"/>
    <col min="8596" max="8596" width="16.42578125" bestFit="1" customWidth="1"/>
    <col min="8597" max="8597" width="2.42578125" customWidth="1"/>
    <col min="8598" max="8598" width="25.42578125" customWidth="1"/>
    <col min="8599" max="8599" width="2.140625" bestFit="1" customWidth="1"/>
    <col min="8600" max="8600" width="27.140625" customWidth="1"/>
    <col min="8601" max="8601" width="2.140625" bestFit="1" customWidth="1"/>
    <col min="8602" max="8602" width="17.5703125" customWidth="1"/>
    <col min="8603" max="8603" width="9.28515625" bestFit="1" customWidth="1"/>
    <col min="8605" max="8605" width="1.5703125" customWidth="1"/>
    <col min="8606" max="8606" width="20.140625" bestFit="1" customWidth="1"/>
    <col min="8607" max="8607" width="3.7109375" customWidth="1"/>
    <col min="8608" max="8608" width="15.5703125" customWidth="1"/>
    <col min="8609" max="8609" width="14.42578125" customWidth="1"/>
    <col min="8610" max="8610" width="25.28515625" customWidth="1"/>
    <col min="8611" max="8611" width="2" customWidth="1"/>
    <col min="8612" max="8612" width="12" bestFit="1" customWidth="1"/>
    <col min="8613" max="8613" width="4.5703125" customWidth="1"/>
    <col min="8614" max="8614" width="15.42578125" customWidth="1"/>
    <col min="8615" max="8615" width="2" bestFit="1" customWidth="1"/>
    <col min="8616" max="8616" width="15" customWidth="1"/>
    <col min="8617" max="8617" width="24.5703125" bestFit="1" customWidth="1"/>
    <col min="8618" max="8618" width="12.7109375" customWidth="1"/>
    <col min="8619" max="8619" width="27.28515625" bestFit="1" customWidth="1"/>
    <col min="8620" max="8620" width="4.5703125" customWidth="1"/>
    <col min="8622" max="8622" width="3.7109375" customWidth="1"/>
    <col min="8623" max="8623" width="16" customWidth="1"/>
    <col min="8624" max="8624" width="2" bestFit="1" customWidth="1"/>
    <col min="8625" max="8625" width="17.28515625" customWidth="1"/>
    <col min="8626" max="8626" width="2.140625" bestFit="1" customWidth="1"/>
    <col min="8627" max="8627" width="14.42578125" customWidth="1"/>
    <col min="8628" max="8628" width="52.5703125" bestFit="1" customWidth="1"/>
    <col min="8629" max="8629" width="3.140625" customWidth="1"/>
    <col min="8630" max="8630" width="16.140625" customWidth="1"/>
    <col min="8634" max="8634" width="52.5703125" bestFit="1" customWidth="1"/>
    <col min="8706" max="8706" width="26.28515625" bestFit="1" customWidth="1"/>
    <col min="8707" max="8707" width="17.42578125" customWidth="1"/>
    <col min="8708" max="8708" width="14.28515625" customWidth="1"/>
    <col min="8710" max="8710" width="25.140625" customWidth="1"/>
    <col min="8711" max="8711" width="14.42578125" customWidth="1"/>
    <col min="8712" max="8712" width="12.140625" bestFit="1" customWidth="1"/>
    <col min="8713" max="8713" width="11.7109375" bestFit="1" customWidth="1"/>
    <col min="8714" max="8714" width="11.7109375" customWidth="1"/>
    <col min="8715" max="8715" width="9.7109375" customWidth="1"/>
    <col min="8716" max="8716" width="2.7109375" customWidth="1"/>
    <col min="8717" max="8717" width="0.28515625" customWidth="1"/>
    <col min="8718" max="8722" width="0" hidden="1" customWidth="1"/>
    <col min="8723" max="8723" width="3.7109375" customWidth="1"/>
    <col min="8724" max="8826" width="0" hidden="1" customWidth="1"/>
    <col min="8828" max="8828" width="19.140625" bestFit="1" customWidth="1"/>
    <col min="8829" max="8829" width="12.7109375" bestFit="1" customWidth="1"/>
    <col min="8830" max="8830" width="4.42578125" customWidth="1"/>
    <col min="8831" max="8831" width="11.85546875" bestFit="1" customWidth="1"/>
    <col min="8832" max="8832" width="4.7109375" customWidth="1"/>
    <col min="8833" max="8833" width="12.7109375" bestFit="1" customWidth="1"/>
    <col min="8834" max="8834" width="12.7109375" customWidth="1"/>
    <col min="8836" max="8836" width="51.7109375" customWidth="1"/>
    <col min="8837" max="8837" width="1.28515625" customWidth="1"/>
    <col min="8838" max="8838" width="14.28515625" customWidth="1"/>
    <col min="8841" max="8841" width="3.7109375" customWidth="1"/>
    <col min="8842" max="8842" width="36" bestFit="1" customWidth="1"/>
    <col min="8843" max="8843" width="3.140625" customWidth="1"/>
    <col min="8844" max="8844" width="13.28515625" customWidth="1"/>
    <col min="8845" max="8845" width="3.7109375" customWidth="1"/>
    <col min="8847" max="8847" width="13.42578125" customWidth="1"/>
    <col min="8848" max="8848" width="34.85546875" bestFit="1" customWidth="1"/>
    <col min="8849" max="8849" width="3.5703125" customWidth="1"/>
    <col min="8850" max="8850" width="12.42578125" customWidth="1"/>
    <col min="8851" max="8851" width="4" customWidth="1"/>
    <col min="8852" max="8852" width="16.42578125" bestFit="1" customWidth="1"/>
    <col min="8853" max="8853" width="2.42578125" customWidth="1"/>
    <col min="8854" max="8854" width="25.42578125" customWidth="1"/>
    <col min="8855" max="8855" width="2.140625" bestFit="1" customWidth="1"/>
    <col min="8856" max="8856" width="27.140625" customWidth="1"/>
    <col min="8857" max="8857" width="2.140625" bestFit="1" customWidth="1"/>
    <col min="8858" max="8858" width="17.5703125" customWidth="1"/>
    <col min="8859" max="8859" width="9.28515625" bestFit="1" customWidth="1"/>
    <col min="8861" max="8861" width="1.5703125" customWidth="1"/>
    <col min="8862" max="8862" width="20.140625" bestFit="1" customWidth="1"/>
    <col min="8863" max="8863" width="3.7109375" customWidth="1"/>
    <col min="8864" max="8864" width="15.5703125" customWidth="1"/>
    <col min="8865" max="8865" width="14.42578125" customWidth="1"/>
    <col min="8866" max="8866" width="25.28515625" customWidth="1"/>
    <col min="8867" max="8867" width="2" customWidth="1"/>
    <col min="8868" max="8868" width="12" bestFit="1" customWidth="1"/>
    <col min="8869" max="8869" width="4.5703125" customWidth="1"/>
    <col min="8870" max="8870" width="15.42578125" customWidth="1"/>
    <col min="8871" max="8871" width="2" bestFit="1" customWidth="1"/>
    <col min="8872" max="8872" width="15" customWidth="1"/>
    <col min="8873" max="8873" width="24.5703125" bestFit="1" customWidth="1"/>
    <col min="8874" max="8874" width="12.7109375" customWidth="1"/>
    <col min="8875" max="8875" width="27.28515625" bestFit="1" customWidth="1"/>
    <col min="8876" max="8876" width="4.5703125" customWidth="1"/>
    <col min="8878" max="8878" width="3.7109375" customWidth="1"/>
    <col min="8879" max="8879" width="16" customWidth="1"/>
    <col min="8880" max="8880" width="2" bestFit="1" customWidth="1"/>
    <col min="8881" max="8881" width="17.28515625" customWidth="1"/>
    <col min="8882" max="8882" width="2.140625" bestFit="1" customWidth="1"/>
    <col min="8883" max="8883" width="14.42578125" customWidth="1"/>
    <col min="8884" max="8884" width="52.5703125" bestFit="1" customWidth="1"/>
    <col min="8885" max="8885" width="3.140625" customWidth="1"/>
    <col min="8886" max="8886" width="16.140625" customWidth="1"/>
    <col min="8890" max="8890" width="52.5703125" bestFit="1" customWidth="1"/>
    <col min="8962" max="8962" width="26.28515625" bestFit="1" customWidth="1"/>
    <col min="8963" max="8963" width="17.42578125" customWidth="1"/>
    <col min="8964" max="8964" width="14.28515625" customWidth="1"/>
    <col min="8966" max="8966" width="25.140625" customWidth="1"/>
    <col min="8967" max="8967" width="14.42578125" customWidth="1"/>
    <col min="8968" max="8968" width="12.140625" bestFit="1" customWidth="1"/>
    <col min="8969" max="8969" width="11.7109375" bestFit="1" customWidth="1"/>
    <col min="8970" max="8970" width="11.7109375" customWidth="1"/>
    <col min="8971" max="8971" width="9.7109375" customWidth="1"/>
    <col min="8972" max="8972" width="2.7109375" customWidth="1"/>
    <col min="8973" max="8973" width="0.28515625" customWidth="1"/>
    <col min="8974" max="8978" width="0" hidden="1" customWidth="1"/>
    <col min="8979" max="8979" width="3.7109375" customWidth="1"/>
    <col min="8980" max="9082" width="0" hidden="1" customWidth="1"/>
    <col min="9084" max="9084" width="19.140625" bestFit="1" customWidth="1"/>
    <col min="9085" max="9085" width="12.7109375" bestFit="1" customWidth="1"/>
    <col min="9086" max="9086" width="4.42578125" customWidth="1"/>
    <col min="9087" max="9087" width="11.85546875" bestFit="1" customWidth="1"/>
    <col min="9088" max="9088" width="4.7109375" customWidth="1"/>
    <col min="9089" max="9089" width="12.7109375" bestFit="1" customWidth="1"/>
    <col min="9090" max="9090" width="12.7109375" customWidth="1"/>
    <col min="9092" max="9092" width="51.7109375" customWidth="1"/>
    <col min="9093" max="9093" width="1.28515625" customWidth="1"/>
    <col min="9094" max="9094" width="14.28515625" customWidth="1"/>
    <col min="9097" max="9097" width="3.7109375" customWidth="1"/>
    <col min="9098" max="9098" width="36" bestFit="1" customWidth="1"/>
    <col min="9099" max="9099" width="3.140625" customWidth="1"/>
    <col min="9100" max="9100" width="13.28515625" customWidth="1"/>
    <col min="9101" max="9101" width="3.7109375" customWidth="1"/>
    <col min="9103" max="9103" width="13.42578125" customWidth="1"/>
    <col min="9104" max="9104" width="34.85546875" bestFit="1" customWidth="1"/>
    <col min="9105" max="9105" width="3.5703125" customWidth="1"/>
    <col min="9106" max="9106" width="12.42578125" customWidth="1"/>
    <col min="9107" max="9107" width="4" customWidth="1"/>
    <col min="9108" max="9108" width="16.42578125" bestFit="1" customWidth="1"/>
    <col min="9109" max="9109" width="2.42578125" customWidth="1"/>
    <col min="9110" max="9110" width="25.42578125" customWidth="1"/>
    <col min="9111" max="9111" width="2.140625" bestFit="1" customWidth="1"/>
    <col min="9112" max="9112" width="27.140625" customWidth="1"/>
    <col min="9113" max="9113" width="2.140625" bestFit="1" customWidth="1"/>
    <col min="9114" max="9114" width="17.5703125" customWidth="1"/>
    <col min="9115" max="9115" width="9.28515625" bestFit="1" customWidth="1"/>
    <col min="9117" max="9117" width="1.5703125" customWidth="1"/>
    <col min="9118" max="9118" width="20.140625" bestFit="1" customWidth="1"/>
    <col min="9119" max="9119" width="3.7109375" customWidth="1"/>
    <col min="9120" max="9120" width="15.5703125" customWidth="1"/>
    <col min="9121" max="9121" width="14.42578125" customWidth="1"/>
    <col min="9122" max="9122" width="25.28515625" customWidth="1"/>
    <col min="9123" max="9123" width="2" customWidth="1"/>
    <col min="9124" max="9124" width="12" bestFit="1" customWidth="1"/>
    <col min="9125" max="9125" width="4.5703125" customWidth="1"/>
    <col min="9126" max="9126" width="15.42578125" customWidth="1"/>
    <col min="9127" max="9127" width="2" bestFit="1" customWidth="1"/>
    <col min="9128" max="9128" width="15" customWidth="1"/>
    <col min="9129" max="9129" width="24.5703125" bestFit="1" customWidth="1"/>
    <col min="9130" max="9130" width="12.7109375" customWidth="1"/>
    <col min="9131" max="9131" width="27.28515625" bestFit="1" customWidth="1"/>
    <col min="9132" max="9132" width="4.5703125" customWidth="1"/>
    <col min="9134" max="9134" width="3.7109375" customWidth="1"/>
    <col min="9135" max="9135" width="16" customWidth="1"/>
    <col min="9136" max="9136" width="2" bestFit="1" customWidth="1"/>
    <col min="9137" max="9137" width="17.28515625" customWidth="1"/>
    <col min="9138" max="9138" width="2.140625" bestFit="1" customWidth="1"/>
    <col min="9139" max="9139" width="14.42578125" customWidth="1"/>
    <col min="9140" max="9140" width="52.5703125" bestFit="1" customWidth="1"/>
    <col min="9141" max="9141" width="3.140625" customWidth="1"/>
    <col min="9142" max="9142" width="16.140625" customWidth="1"/>
    <col min="9146" max="9146" width="52.5703125" bestFit="1" customWidth="1"/>
    <col min="9218" max="9218" width="26.28515625" bestFit="1" customWidth="1"/>
    <col min="9219" max="9219" width="17.42578125" customWidth="1"/>
    <col min="9220" max="9220" width="14.28515625" customWidth="1"/>
    <col min="9222" max="9222" width="25.140625" customWidth="1"/>
    <col min="9223" max="9223" width="14.42578125" customWidth="1"/>
    <col min="9224" max="9224" width="12.140625" bestFit="1" customWidth="1"/>
    <col min="9225" max="9225" width="11.7109375" bestFit="1" customWidth="1"/>
    <col min="9226" max="9226" width="11.7109375" customWidth="1"/>
    <col min="9227" max="9227" width="9.7109375" customWidth="1"/>
    <col min="9228" max="9228" width="2.7109375" customWidth="1"/>
    <col min="9229" max="9229" width="0.28515625" customWidth="1"/>
    <col min="9230" max="9234" width="0" hidden="1" customWidth="1"/>
    <col min="9235" max="9235" width="3.7109375" customWidth="1"/>
    <col min="9236" max="9338" width="0" hidden="1" customWidth="1"/>
    <col min="9340" max="9340" width="19.140625" bestFit="1" customWidth="1"/>
    <col min="9341" max="9341" width="12.7109375" bestFit="1" customWidth="1"/>
    <col min="9342" max="9342" width="4.42578125" customWidth="1"/>
    <col min="9343" max="9343" width="11.85546875" bestFit="1" customWidth="1"/>
    <col min="9344" max="9344" width="4.7109375" customWidth="1"/>
    <col min="9345" max="9345" width="12.7109375" bestFit="1" customWidth="1"/>
    <col min="9346" max="9346" width="12.7109375" customWidth="1"/>
    <col min="9348" max="9348" width="51.7109375" customWidth="1"/>
    <col min="9349" max="9349" width="1.28515625" customWidth="1"/>
    <col min="9350" max="9350" width="14.28515625" customWidth="1"/>
    <col min="9353" max="9353" width="3.7109375" customWidth="1"/>
    <col min="9354" max="9354" width="36" bestFit="1" customWidth="1"/>
    <col min="9355" max="9355" width="3.140625" customWidth="1"/>
    <col min="9356" max="9356" width="13.28515625" customWidth="1"/>
    <col min="9357" max="9357" width="3.7109375" customWidth="1"/>
    <col min="9359" max="9359" width="13.42578125" customWidth="1"/>
    <col min="9360" max="9360" width="34.85546875" bestFit="1" customWidth="1"/>
    <col min="9361" max="9361" width="3.5703125" customWidth="1"/>
    <col min="9362" max="9362" width="12.42578125" customWidth="1"/>
    <col min="9363" max="9363" width="4" customWidth="1"/>
    <col min="9364" max="9364" width="16.42578125" bestFit="1" customWidth="1"/>
    <col min="9365" max="9365" width="2.42578125" customWidth="1"/>
    <col min="9366" max="9366" width="25.42578125" customWidth="1"/>
    <col min="9367" max="9367" width="2.140625" bestFit="1" customWidth="1"/>
    <col min="9368" max="9368" width="27.140625" customWidth="1"/>
    <col min="9369" max="9369" width="2.140625" bestFit="1" customWidth="1"/>
    <col min="9370" max="9370" width="17.5703125" customWidth="1"/>
    <col min="9371" max="9371" width="9.28515625" bestFit="1" customWidth="1"/>
    <col min="9373" max="9373" width="1.5703125" customWidth="1"/>
    <col min="9374" max="9374" width="20.140625" bestFit="1" customWidth="1"/>
    <col min="9375" max="9375" width="3.7109375" customWidth="1"/>
    <col min="9376" max="9376" width="15.5703125" customWidth="1"/>
    <col min="9377" max="9377" width="14.42578125" customWidth="1"/>
    <col min="9378" max="9378" width="25.28515625" customWidth="1"/>
    <col min="9379" max="9379" width="2" customWidth="1"/>
    <col min="9380" max="9380" width="12" bestFit="1" customWidth="1"/>
    <col min="9381" max="9381" width="4.5703125" customWidth="1"/>
    <col min="9382" max="9382" width="15.42578125" customWidth="1"/>
    <col min="9383" max="9383" width="2" bestFit="1" customWidth="1"/>
    <col min="9384" max="9384" width="15" customWidth="1"/>
    <col min="9385" max="9385" width="24.5703125" bestFit="1" customWidth="1"/>
    <col min="9386" max="9386" width="12.7109375" customWidth="1"/>
    <col min="9387" max="9387" width="27.28515625" bestFit="1" customWidth="1"/>
    <col min="9388" max="9388" width="4.5703125" customWidth="1"/>
    <col min="9390" max="9390" width="3.7109375" customWidth="1"/>
    <col min="9391" max="9391" width="16" customWidth="1"/>
    <col min="9392" max="9392" width="2" bestFit="1" customWidth="1"/>
    <col min="9393" max="9393" width="17.28515625" customWidth="1"/>
    <col min="9394" max="9394" width="2.140625" bestFit="1" customWidth="1"/>
    <col min="9395" max="9395" width="14.42578125" customWidth="1"/>
    <col min="9396" max="9396" width="52.5703125" bestFit="1" customWidth="1"/>
    <col min="9397" max="9397" width="3.140625" customWidth="1"/>
    <col min="9398" max="9398" width="16.140625" customWidth="1"/>
    <col min="9402" max="9402" width="52.5703125" bestFit="1" customWidth="1"/>
    <col min="9474" max="9474" width="26.28515625" bestFit="1" customWidth="1"/>
    <col min="9475" max="9475" width="17.42578125" customWidth="1"/>
    <col min="9476" max="9476" width="14.28515625" customWidth="1"/>
    <col min="9478" max="9478" width="25.140625" customWidth="1"/>
    <col min="9479" max="9479" width="14.42578125" customWidth="1"/>
    <col min="9480" max="9480" width="12.140625" bestFit="1" customWidth="1"/>
    <col min="9481" max="9481" width="11.7109375" bestFit="1" customWidth="1"/>
    <col min="9482" max="9482" width="11.7109375" customWidth="1"/>
    <col min="9483" max="9483" width="9.7109375" customWidth="1"/>
    <col min="9484" max="9484" width="2.7109375" customWidth="1"/>
    <col min="9485" max="9485" width="0.28515625" customWidth="1"/>
    <col min="9486" max="9490" width="0" hidden="1" customWidth="1"/>
    <col min="9491" max="9491" width="3.7109375" customWidth="1"/>
    <col min="9492" max="9594" width="0" hidden="1" customWidth="1"/>
    <col min="9596" max="9596" width="19.140625" bestFit="1" customWidth="1"/>
    <col min="9597" max="9597" width="12.7109375" bestFit="1" customWidth="1"/>
    <col min="9598" max="9598" width="4.42578125" customWidth="1"/>
    <col min="9599" max="9599" width="11.85546875" bestFit="1" customWidth="1"/>
    <col min="9600" max="9600" width="4.7109375" customWidth="1"/>
    <col min="9601" max="9601" width="12.7109375" bestFit="1" customWidth="1"/>
    <col min="9602" max="9602" width="12.7109375" customWidth="1"/>
    <col min="9604" max="9604" width="51.7109375" customWidth="1"/>
    <col min="9605" max="9605" width="1.28515625" customWidth="1"/>
    <col min="9606" max="9606" width="14.28515625" customWidth="1"/>
    <col min="9609" max="9609" width="3.7109375" customWidth="1"/>
    <col min="9610" max="9610" width="36" bestFit="1" customWidth="1"/>
    <col min="9611" max="9611" width="3.140625" customWidth="1"/>
    <col min="9612" max="9612" width="13.28515625" customWidth="1"/>
    <col min="9613" max="9613" width="3.7109375" customWidth="1"/>
    <col min="9615" max="9615" width="13.42578125" customWidth="1"/>
    <col min="9616" max="9616" width="34.85546875" bestFit="1" customWidth="1"/>
    <col min="9617" max="9617" width="3.5703125" customWidth="1"/>
    <col min="9618" max="9618" width="12.42578125" customWidth="1"/>
    <col min="9619" max="9619" width="4" customWidth="1"/>
    <col min="9620" max="9620" width="16.42578125" bestFit="1" customWidth="1"/>
    <col min="9621" max="9621" width="2.42578125" customWidth="1"/>
    <col min="9622" max="9622" width="25.42578125" customWidth="1"/>
    <col min="9623" max="9623" width="2.140625" bestFit="1" customWidth="1"/>
    <col min="9624" max="9624" width="27.140625" customWidth="1"/>
    <col min="9625" max="9625" width="2.140625" bestFit="1" customWidth="1"/>
    <col min="9626" max="9626" width="17.5703125" customWidth="1"/>
    <col min="9627" max="9627" width="9.28515625" bestFit="1" customWidth="1"/>
    <col min="9629" max="9629" width="1.5703125" customWidth="1"/>
    <col min="9630" max="9630" width="20.140625" bestFit="1" customWidth="1"/>
    <col min="9631" max="9631" width="3.7109375" customWidth="1"/>
    <col min="9632" max="9632" width="15.5703125" customWidth="1"/>
    <col min="9633" max="9633" width="14.42578125" customWidth="1"/>
    <col min="9634" max="9634" width="25.28515625" customWidth="1"/>
    <col min="9635" max="9635" width="2" customWidth="1"/>
    <col min="9636" max="9636" width="12" bestFit="1" customWidth="1"/>
    <col min="9637" max="9637" width="4.5703125" customWidth="1"/>
    <col min="9638" max="9638" width="15.42578125" customWidth="1"/>
    <col min="9639" max="9639" width="2" bestFit="1" customWidth="1"/>
    <col min="9640" max="9640" width="15" customWidth="1"/>
    <col min="9641" max="9641" width="24.5703125" bestFit="1" customWidth="1"/>
    <col min="9642" max="9642" width="12.7109375" customWidth="1"/>
    <col min="9643" max="9643" width="27.28515625" bestFit="1" customWidth="1"/>
    <col min="9644" max="9644" width="4.5703125" customWidth="1"/>
    <col min="9646" max="9646" width="3.7109375" customWidth="1"/>
    <col min="9647" max="9647" width="16" customWidth="1"/>
    <col min="9648" max="9648" width="2" bestFit="1" customWidth="1"/>
    <col min="9649" max="9649" width="17.28515625" customWidth="1"/>
    <col min="9650" max="9650" width="2.140625" bestFit="1" customWidth="1"/>
    <col min="9651" max="9651" width="14.42578125" customWidth="1"/>
    <col min="9652" max="9652" width="52.5703125" bestFit="1" customWidth="1"/>
    <col min="9653" max="9653" width="3.140625" customWidth="1"/>
    <col min="9654" max="9654" width="16.140625" customWidth="1"/>
    <col min="9658" max="9658" width="52.5703125" bestFit="1" customWidth="1"/>
    <col min="9730" max="9730" width="26.28515625" bestFit="1" customWidth="1"/>
    <col min="9731" max="9731" width="17.42578125" customWidth="1"/>
    <col min="9732" max="9732" width="14.28515625" customWidth="1"/>
    <col min="9734" max="9734" width="25.140625" customWidth="1"/>
    <col min="9735" max="9735" width="14.42578125" customWidth="1"/>
    <col min="9736" max="9736" width="12.140625" bestFit="1" customWidth="1"/>
    <col min="9737" max="9737" width="11.7109375" bestFit="1" customWidth="1"/>
    <col min="9738" max="9738" width="11.7109375" customWidth="1"/>
    <col min="9739" max="9739" width="9.7109375" customWidth="1"/>
    <col min="9740" max="9740" width="2.7109375" customWidth="1"/>
    <col min="9741" max="9741" width="0.28515625" customWidth="1"/>
    <col min="9742" max="9746" width="0" hidden="1" customWidth="1"/>
    <col min="9747" max="9747" width="3.7109375" customWidth="1"/>
    <col min="9748" max="9850" width="0" hidden="1" customWidth="1"/>
    <col min="9852" max="9852" width="19.140625" bestFit="1" customWidth="1"/>
    <col min="9853" max="9853" width="12.7109375" bestFit="1" customWidth="1"/>
    <col min="9854" max="9854" width="4.42578125" customWidth="1"/>
    <col min="9855" max="9855" width="11.85546875" bestFit="1" customWidth="1"/>
    <col min="9856" max="9856" width="4.7109375" customWidth="1"/>
    <col min="9857" max="9857" width="12.7109375" bestFit="1" customWidth="1"/>
    <col min="9858" max="9858" width="12.7109375" customWidth="1"/>
    <col min="9860" max="9860" width="51.7109375" customWidth="1"/>
    <col min="9861" max="9861" width="1.28515625" customWidth="1"/>
    <col min="9862" max="9862" width="14.28515625" customWidth="1"/>
    <col min="9865" max="9865" width="3.7109375" customWidth="1"/>
    <col min="9866" max="9866" width="36" bestFit="1" customWidth="1"/>
    <col min="9867" max="9867" width="3.140625" customWidth="1"/>
    <col min="9868" max="9868" width="13.28515625" customWidth="1"/>
    <col min="9869" max="9869" width="3.7109375" customWidth="1"/>
    <col min="9871" max="9871" width="13.42578125" customWidth="1"/>
    <col min="9872" max="9872" width="34.85546875" bestFit="1" customWidth="1"/>
    <col min="9873" max="9873" width="3.5703125" customWidth="1"/>
    <col min="9874" max="9874" width="12.42578125" customWidth="1"/>
    <col min="9875" max="9875" width="4" customWidth="1"/>
    <col min="9876" max="9876" width="16.42578125" bestFit="1" customWidth="1"/>
    <col min="9877" max="9877" width="2.42578125" customWidth="1"/>
    <col min="9878" max="9878" width="25.42578125" customWidth="1"/>
    <col min="9879" max="9879" width="2.140625" bestFit="1" customWidth="1"/>
    <col min="9880" max="9880" width="27.140625" customWidth="1"/>
    <col min="9881" max="9881" width="2.140625" bestFit="1" customWidth="1"/>
    <col min="9882" max="9882" width="17.5703125" customWidth="1"/>
    <col min="9883" max="9883" width="9.28515625" bestFit="1" customWidth="1"/>
    <col min="9885" max="9885" width="1.5703125" customWidth="1"/>
    <col min="9886" max="9886" width="20.140625" bestFit="1" customWidth="1"/>
    <col min="9887" max="9887" width="3.7109375" customWidth="1"/>
    <col min="9888" max="9888" width="15.5703125" customWidth="1"/>
    <col min="9889" max="9889" width="14.42578125" customWidth="1"/>
    <col min="9890" max="9890" width="25.28515625" customWidth="1"/>
    <col min="9891" max="9891" width="2" customWidth="1"/>
    <col min="9892" max="9892" width="12" bestFit="1" customWidth="1"/>
    <col min="9893" max="9893" width="4.5703125" customWidth="1"/>
    <col min="9894" max="9894" width="15.42578125" customWidth="1"/>
    <col min="9895" max="9895" width="2" bestFit="1" customWidth="1"/>
    <col min="9896" max="9896" width="15" customWidth="1"/>
    <col min="9897" max="9897" width="24.5703125" bestFit="1" customWidth="1"/>
    <col min="9898" max="9898" width="12.7109375" customWidth="1"/>
    <col min="9899" max="9899" width="27.28515625" bestFit="1" customWidth="1"/>
    <col min="9900" max="9900" width="4.5703125" customWidth="1"/>
    <col min="9902" max="9902" width="3.7109375" customWidth="1"/>
    <col min="9903" max="9903" width="16" customWidth="1"/>
    <col min="9904" max="9904" width="2" bestFit="1" customWidth="1"/>
    <col min="9905" max="9905" width="17.28515625" customWidth="1"/>
    <col min="9906" max="9906" width="2.140625" bestFit="1" customWidth="1"/>
    <col min="9907" max="9907" width="14.42578125" customWidth="1"/>
    <col min="9908" max="9908" width="52.5703125" bestFit="1" customWidth="1"/>
    <col min="9909" max="9909" width="3.140625" customWidth="1"/>
    <col min="9910" max="9910" width="16.140625" customWidth="1"/>
    <col min="9914" max="9914" width="52.5703125" bestFit="1" customWidth="1"/>
    <col min="9986" max="9986" width="26.28515625" bestFit="1" customWidth="1"/>
    <col min="9987" max="9987" width="17.42578125" customWidth="1"/>
    <col min="9988" max="9988" width="14.28515625" customWidth="1"/>
    <col min="9990" max="9990" width="25.140625" customWidth="1"/>
    <col min="9991" max="9991" width="14.42578125" customWidth="1"/>
    <col min="9992" max="9992" width="12.140625" bestFit="1" customWidth="1"/>
    <col min="9993" max="9993" width="11.7109375" bestFit="1" customWidth="1"/>
    <col min="9994" max="9994" width="11.7109375" customWidth="1"/>
    <col min="9995" max="9995" width="9.7109375" customWidth="1"/>
    <col min="9996" max="9996" width="2.7109375" customWidth="1"/>
    <col min="9997" max="9997" width="0.28515625" customWidth="1"/>
    <col min="9998" max="10002" width="0" hidden="1" customWidth="1"/>
    <col min="10003" max="10003" width="3.7109375" customWidth="1"/>
    <col min="10004" max="10106" width="0" hidden="1" customWidth="1"/>
    <col min="10108" max="10108" width="19.140625" bestFit="1" customWidth="1"/>
    <col min="10109" max="10109" width="12.7109375" bestFit="1" customWidth="1"/>
    <col min="10110" max="10110" width="4.42578125" customWidth="1"/>
    <col min="10111" max="10111" width="11.85546875" bestFit="1" customWidth="1"/>
    <col min="10112" max="10112" width="4.7109375" customWidth="1"/>
    <col min="10113" max="10113" width="12.7109375" bestFit="1" customWidth="1"/>
    <col min="10114" max="10114" width="12.7109375" customWidth="1"/>
    <col min="10116" max="10116" width="51.7109375" customWidth="1"/>
    <col min="10117" max="10117" width="1.28515625" customWidth="1"/>
    <col min="10118" max="10118" width="14.28515625" customWidth="1"/>
    <col min="10121" max="10121" width="3.7109375" customWidth="1"/>
    <col min="10122" max="10122" width="36" bestFit="1" customWidth="1"/>
    <col min="10123" max="10123" width="3.140625" customWidth="1"/>
    <col min="10124" max="10124" width="13.28515625" customWidth="1"/>
    <col min="10125" max="10125" width="3.7109375" customWidth="1"/>
    <col min="10127" max="10127" width="13.42578125" customWidth="1"/>
    <col min="10128" max="10128" width="34.85546875" bestFit="1" customWidth="1"/>
    <col min="10129" max="10129" width="3.5703125" customWidth="1"/>
    <col min="10130" max="10130" width="12.42578125" customWidth="1"/>
    <col min="10131" max="10131" width="4" customWidth="1"/>
    <col min="10132" max="10132" width="16.42578125" bestFit="1" customWidth="1"/>
    <col min="10133" max="10133" width="2.42578125" customWidth="1"/>
    <col min="10134" max="10134" width="25.42578125" customWidth="1"/>
    <col min="10135" max="10135" width="2.140625" bestFit="1" customWidth="1"/>
    <col min="10136" max="10136" width="27.140625" customWidth="1"/>
    <col min="10137" max="10137" width="2.140625" bestFit="1" customWidth="1"/>
    <col min="10138" max="10138" width="17.5703125" customWidth="1"/>
    <col min="10139" max="10139" width="9.28515625" bestFit="1" customWidth="1"/>
    <col min="10141" max="10141" width="1.5703125" customWidth="1"/>
    <col min="10142" max="10142" width="20.140625" bestFit="1" customWidth="1"/>
    <col min="10143" max="10143" width="3.7109375" customWidth="1"/>
    <col min="10144" max="10144" width="15.5703125" customWidth="1"/>
    <col min="10145" max="10145" width="14.42578125" customWidth="1"/>
    <col min="10146" max="10146" width="25.28515625" customWidth="1"/>
    <col min="10147" max="10147" width="2" customWidth="1"/>
    <col min="10148" max="10148" width="12" bestFit="1" customWidth="1"/>
    <col min="10149" max="10149" width="4.5703125" customWidth="1"/>
    <col min="10150" max="10150" width="15.42578125" customWidth="1"/>
    <col min="10151" max="10151" width="2" bestFit="1" customWidth="1"/>
    <col min="10152" max="10152" width="15" customWidth="1"/>
    <col min="10153" max="10153" width="24.5703125" bestFit="1" customWidth="1"/>
    <col min="10154" max="10154" width="12.7109375" customWidth="1"/>
    <col min="10155" max="10155" width="27.28515625" bestFit="1" customWidth="1"/>
    <col min="10156" max="10156" width="4.5703125" customWidth="1"/>
    <col min="10158" max="10158" width="3.7109375" customWidth="1"/>
    <col min="10159" max="10159" width="16" customWidth="1"/>
    <col min="10160" max="10160" width="2" bestFit="1" customWidth="1"/>
    <col min="10161" max="10161" width="17.28515625" customWidth="1"/>
    <col min="10162" max="10162" width="2.140625" bestFit="1" customWidth="1"/>
    <col min="10163" max="10163" width="14.42578125" customWidth="1"/>
    <col min="10164" max="10164" width="52.5703125" bestFit="1" customWidth="1"/>
    <col min="10165" max="10165" width="3.140625" customWidth="1"/>
    <col min="10166" max="10166" width="16.140625" customWidth="1"/>
    <col min="10170" max="10170" width="52.5703125" bestFit="1" customWidth="1"/>
    <col min="10242" max="10242" width="26.28515625" bestFit="1" customWidth="1"/>
    <col min="10243" max="10243" width="17.42578125" customWidth="1"/>
    <col min="10244" max="10244" width="14.28515625" customWidth="1"/>
    <col min="10246" max="10246" width="25.140625" customWidth="1"/>
    <col min="10247" max="10247" width="14.42578125" customWidth="1"/>
    <col min="10248" max="10248" width="12.140625" bestFit="1" customWidth="1"/>
    <col min="10249" max="10249" width="11.7109375" bestFit="1" customWidth="1"/>
    <col min="10250" max="10250" width="11.7109375" customWidth="1"/>
    <col min="10251" max="10251" width="9.7109375" customWidth="1"/>
    <col min="10252" max="10252" width="2.7109375" customWidth="1"/>
    <col min="10253" max="10253" width="0.28515625" customWidth="1"/>
    <col min="10254" max="10258" width="0" hidden="1" customWidth="1"/>
    <col min="10259" max="10259" width="3.7109375" customWidth="1"/>
    <col min="10260" max="10362" width="0" hidden="1" customWidth="1"/>
    <col min="10364" max="10364" width="19.140625" bestFit="1" customWidth="1"/>
    <col min="10365" max="10365" width="12.7109375" bestFit="1" customWidth="1"/>
    <col min="10366" max="10366" width="4.42578125" customWidth="1"/>
    <col min="10367" max="10367" width="11.85546875" bestFit="1" customWidth="1"/>
    <col min="10368" max="10368" width="4.7109375" customWidth="1"/>
    <col min="10369" max="10369" width="12.7109375" bestFit="1" customWidth="1"/>
    <col min="10370" max="10370" width="12.7109375" customWidth="1"/>
    <col min="10372" max="10372" width="51.7109375" customWidth="1"/>
    <col min="10373" max="10373" width="1.28515625" customWidth="1"/>
    <col min="10374" max="10374" width="14.28515625" customWidth="1"/>
    <col min="10377" max="10377" width="3.7109375" customWidth="1"/>
    <col min="10378" max="10378" width="36" bestFit="1" customWidth="1"/>
    <col min="10379" max="10379" width="3.140625" customWidth="1"/>
    <col min="10380" max="10380" width="13.28515625" customWidth="1"/>
    <col min="10381" max="10381" width="3.7109375" customWidth="1"/>
    <col min="10383" max="10383" width="13.42578125" customWidth="1"/>
    <col min="10384" max="10384" width="34.85546875" bestFit="1" customWidth="1"/>
    <col min="10385" max="10385" width="3.5703125" customWidth="1"/>
    <col min="10386" max="10386" width="12.42578125" customWidth="1"/>
    <col min="10387" max="10387" width="4" customWidth="1"/>
    <col min="10388" max="10388" width="16.42578125" bestFit="1" customWidth="1"/>
    <col min="10389" max="10389" width="2.42578125" customWidth="1"/>
    <col min="10390" max="10390" width="25.42578125" customWidth="1"/>
    <col min="10391" max="10391" width="2.140625" bestFit="1" customWidth="1"/>
    <col min="10392" max="10392" width="27.140625" customWidth="1"/>
    <col min="10393" max="10393" width="2.140625" bestFit="1" customWidth="1"/>
    <col min="10394" max="10394" width="17.5703125" customWidth="1"/>
    <col min="10395" max="10395" width="9.28515625" bestFit="1" customWidth="1"/>
    <col min="10397" max="10397" width="1.5703125" customWidth="1"/>
    <col min="10398" max="10398" width="20.140625" bestFit="1" customWidth="1"/>
    <col min="10399" max="10399" width="3.7109375" customWidth="1"/>
    <col min="10400" max="10400" width="15.5703125" customWidth="1"/>
    <col min="10401" max="10401" width="14.42578125" customWidth="1"/>
    <col min="10402" max="10402" width="25.28515625" customWidth="1"/>
    <col min="10403" max="10403" width="2" customWidth="1"/>
    <col min="10404" max="10404" width="12" bestFit="1" customWidth="1"/>
    <col min="10405" max="10405" width="4.5703125" customWidth="1"/>
    <col min="10406" max="10406" width="15.42578125" customWidth="1"/>
    <col min="10407" max="10407" width="2" bestFit="1" customWidth="1"/>
    <col min="10408" max="10408" width="15" customWidth="1"/>
    <col min="10409" max="10409" width="24.5703125" bestFit="1" customWidth="1"/>
    <col min="10410" max="10410" width="12.7109375" customWidth="1"/>
    <col min="10411" max="10411" width="27.28515625" bestFit="1" customWidth="1"/>
    <col min="10412" max="10412" width="4.5703125" customWidth="1"/>
    <col min="10414" max="10414" width="3.7109375" customWidth="1"/>
    <col min="10415" max="10415" width="16" customWidth="1"/>
    <col min="10416" max="10416" width="2" bestFit="1" customWidth="1"/>
    <col min="10417" max="10417" width="17.28515625" customWidth="1"/>
    <col min="10418" max="10418" width="2.140625" bestFit="1" customWidth="1"/>
    <col min="10419" max="10419" width="14.42578125" customWidth="1"/>
    <col min="10420" max="10420" width="52.5703125" bestFit="1" customWidth="1"/>
    <col min="10421" max="10421" width="3.140625" customWidth="1"/>
    <col min="10422" max="10422" width="16.140625" customWidth="1"/>
    <col min="10426" max="10426" width="52.5703125" bestFit="1" customWidth="1"/>
    <col min="10498" max="10498" width="26.28515625" bestFit="1" customWidth="1"/>
    <col min="10499" max="10499" width="17.42578125" customWidth="1"/>
    <col min="10500" max="10500" width="14.28515625" customWidth="1"/>
    <col min="10502" max="10502" width="25.140625" customWidth="1"/>
    <col min="10503" max="10503" width="14.42578125" customWidth="1"/>
    <col min="10504" max="10504" width="12.140625" bestFit="1" customWidth="1"/>
    <col min="10505" max="10505" width="11.7109375" bestFit="1" customWidth="1"/>
    <col min="10506" max="10506" width="11.7109375" customWidth="1"/>
    <col min="10507" max="10507" width="9.7109375" customWidth="1"/>
    <col min="10508" max="10508" width="2.7109375" customWidth="1"/>
    <col min="10509" max="10509" width="0.28515625" customWidth="1"/>
    <col min="10510" max="10514" width="0" hidden="1" customWidth="1"/>
    <col min="10515" max="10515" width="3.7109375" customWidth="1"/>
    <col min="10516" max="10618" width="0" hidden="1" customWidth="1"/>
    <col min="10620" max="10620" width="19.140625" bestFit="1" customWidth="1"/>
    <col min="10621" max="10621" width="12.7109375" bestFit="1" customWidth="1"/>
    <col min="10622" max="10622" width="4.42578125" customWidth="1"/>
    <col min="10623" max="10623" width="11.85546875" bestFit="1" customWidth="1"/>
    <col min="10624" max="10624" width="4.7109375" customWidth="1"/>
    <col min="10625" max="10625" width="12.7109375" bestFit="1" customWidth="1"/>
    <col min="10626" max="10626" width="12.7109375" customWidth="1"/>
    <col min="10628" max="10628" width="51.7109375" customWidth="1"/>
    <col min="10629" max="10629" width="1.28515625" customWidth="1"/>
    <col min="10630" max="10630" width="14.28515625" customWidth="1"/>
    <col min="10633" max="10633" width="3.7109375" customWidth="1"/>
    <col min="10634" max="10634" width="36" bestFit="1" customWidth="1"/>
    <col min="10635" max="10635" width="3.140625" customWidth="1"/>
    <col min="10636" max="10636" width="13.28515625" customWidth="1"/>
    <col min="10637" max="10637" width="3.7109375" customWidth="1"/>
    <col min="10639" max="10639" width="13.42578125" customWidth="1"/>
    <col min="10640" max="10640" width="34.85546875" bestFit="1" customWidth="1"/>
    <col min="10641" max="10641" width="3.5703125" customWidth="1"/>
    <col min="10642" max="10642" width="12.42578125" customWidth="1"/>
    <col min="10643" max="10643" width="4" customWidth="1"/>
    <col min="10644" max="10644" width="16.42578125" bestFit="1" customWidth="1"/>
    <col min="10645" max="10645" width="2.42578125" customWidth="1"/>
    <col min="10646" max="10646" width="25.42578125" customWidth="1"/>
    <col min="10647" max="10647" width="2.140625" bestFit="1" customWidth="1"/>
    <col min="10648" max="10648" width="27.140625" customWidth="1"/>
    <col min="10649" max="10649" width="2.140625" bestFit="1" customWidth="1"/>
    <col min="10650" max="10650" width="17.5703125" customWidth="1"/>
    <col min="10651" max="10651" width="9.28515625" bestFit="1" customWidth="1"/>
    <col min="10653" max="10653" width="1.5703125" customWidth="1"/>
    <col min="10654" max="10654" width="20.140625" bestFit="1" customWidth="1"/>
    <col min="10655" max="10655" width="3.7109375" customWidth="1"/>
    <col min="10656" max="10656" width="15.5703125" customWidth="1"/>
    <col min="10657" max="10657" width="14.42578125" customWidth="1"/>
    <col min="10658" max="10658" width="25.28515625" customWidth="1"/>
    <col min="10659" max="10659" width="2" customWidth="1"/>
    <col min="10660" max="10660" width="12" bestFit="1" customWidth="1"/>
    <col min="10661" max="10661" width="4.5703125" customWidth="1"/>
    <col min="10662" max="10662" width="15.42578125" customWidth="1"/>
    <col min="10663" max="10663" width="2" bestFit="1" customWidth="1"/>
    <col min="10664" max="10664" width="15" customWidth="1"/>
    <col min="10665" max="10665" width="24.5703125" bestFit="1" customWidth="1"/>
    <col min="10666" max="10666" width="12.7109375" customWidth="1"/>
    <col min="10667" max="10667" width="27.28515625" bestFit="1" customWidth="1"/>
    <col min="10668" max="10668" width="4.5703125" customWidth="1"/>
    <col min="10670" max="10670" width="3.7109375" customWidth="1"/>
    <col min="10671" max="10671" width="16" customWidth="1"/>
    <col min="10672" max="10672" width="2" bestFit="1" customWidth="1"/>
    <col min="10673" max="10673" width="17.28515625" customWidth="1"/>
    <col min="10674" max="10674" width="2.140625" bestFit="1" customWidth="1"/>
    <col min="10675" max="10675" width="14.42578125" customWidth="1"/>
    <col min="10676" max="10676" width="52.5703125" bestFit="1" customWidth="1"/>
    <col min="10677" max="10677" width="3.140625" customWidth="1"/>
    <col min="10678" max="10678" width="16.140625" customWidth="1"/>
    <col min="10682" max="10682" width="52.5703125" bestFit="1" customWidth="1"/>
    <col min="10754" max="10754" width="26.28515625" bestFit="1" customWidth="1"/>
    <col min="10755" max="10755" width="17.42578125" customWidth="1"/>
    <col min="10756" max="10756" width="14.28515625" customWidth="1"/>
    <col min="10758" max="10758" width="25.140625" customWidth="1"/>
    <col min="10759" max="10759" width="14.42578125" customWidth="1"/>
    <col min="10760" max="10760" width="12.140625" bestFit="1" customWidth="1"/>
    <col min="10761" max="10761" width="11.7109375" bestFit="1" customWidth="1"/>
    <col min="10762" max="10762" width="11.7109375" customWidth="1"/>
    <col min="10763" max="10763" width="9.7109375" customWidth="1"/>
    <col min="10764" max="10764" width="2.7109375" customWidth="1"/>
    <col min="10765" max="10765" width="0.28515625" customWidth="1"/>
    <col min="10766" max="10770" width="0" hidden="1" customWidth="1"/>
    <col min="10771" max="10771" width="3.7109375" customWidth="1"/>
    <col min="10772" max="10874" width="0" hidden="1" customWidth="1"/>
    <col min="10876" max="10876" width="19.140625" bestFit="1" customWidth="1"/>
    <col min="10877" max="10877" width="12.7109375" bestFit="1" customWidth="1"/>
    <col min="10878" max="10878" width="4.42578125" customWidth="1"/>
    <col min="10879" max="10879" width="11.85546875" bestFit="1" customWidth="1"/>
    <col min="10880" max="10880" width="4.7109375" customWidth="1"/>
    <col min="10881" max="10881" width="12.7109375" bestFit="1" customWidth="1"/>
    <col min="10882" max="10882" width="12.7109375" customWidth="1"/>
    <col min="10884" max="10884" width="51.7109375" customWidth="1"/>
    <col min="10885" max="10885" width="1.28515625" customWidth="1"/>
    <col min="10886" max="10886" width="14.28515625" customWidth="1"/>
    <col min="10889" max="10889" width="3.7109375" customWidth="1"/>
    <col min="10890" max="10890" width="36" bestFit="1" customWidth="1"/>
    <col min="10891" max="10891" width="3.140625" customWidth="1"/>
    <col min="10892" max="10892" width="13.28515625" customWidth="1"/>
    <col min="10893" max="10893" width="3.7109375" customWidth="1"/>
    <col min="10895" max="10895" width="13.42578125" customWidth="1"/>
    <col min="10896" max="10896" width="34.85546875" bestFit="1" customWidth="1"/>
    <col min="10897" max="10897" width="3.5703125" customWidth="1"/>
    <col min="10898" max="10898" width="12.42578125" customWidth="1"/>
    <col min="10899" max="10899" width="4" customWidth="1"/>
    <col min="10900" max="10900" width="16.42578125" bestFit="1" customWidth="1"/>
    <col min="10901" max="10901" width="2.42578125" customWidth="1"/>
    <col min="10902" max="10902" width="25.42578125" customWidth="1"/>
    <col min="10903" max="10903" width="2.140625" bestFit="1" customWidth="1"/>
    <col min="10904" max="10904" width="27.140625" customWidth="1"/>
    <col min="10905" max="10905" width="2.140625" bestFit="1" customWidth="1"/>
    <col min="10906" max="10906" width="17.5703125" customWidth="1"/>
    <col min="10907" max="10907" width="9.28515625" bestFit="1" customWidth="1"/>
    <col min="10909" max="10909" width="1.5703125" customWidth="1"/>
    <col min="10910" max="10910" width="20.140625" bestFit="1" customWidth="1"/>
    <col min="10911" max="10911" width="3.7109375" customWidth="1"/>
    <col min="10912" max="10912" width="15.5703125" customWidth="1"/>
    <col min="10913" max="10913" width="14.42578125" customWidth="1"/>
    <col min="10914" max="10914" width="25.28515625" customWidth="1"/>
    <col min="10915" max="10915" width="2" customWidth="1"/>
    <col min="10916" max="10916" width="12" bestFit="1" customWidth="1"/>
    <col min="10917" max="10917" width="4.5703125" customWidth="1"/>
    <col min="10918" max="10918" width="15.42578125" customWidth="1"/>
    <col min="10919" max="10919" width="2" bestFit="1" customWidth="1"/>
    <col min="10920" max="10920" width="15" customWidth="1"/>
    <col min="10921" max="10921" width="24.5703125" bestFit="1" customWidth="1"/>
    <col min="10922" max="10922" width="12.7109375" customWidth="1"/>
    <col min="10923" max="10923" width="27.28515625" bestFit="1" customWidth="1"/>
    <col min="10924" max="10924" width="4.5703125" customWidth="1"/>
    <col min="10926" max="10926" width="3.7109375" customWidth="1"/>
    <col min="10927" max="10927" width="16" customWidth="1"/>
    <col min="10928" max="10928" width="2" bestFit="1" customWidth="1"/>
    <col min="10929" max="10929" width="17.28515625" customWidth="1"/>
    <col min="10930" max="10930" width="2.140625" bestFit="1" customWidth="1"/>
    <col min="10931" max="10931" width="14.42578125" customWidth="1"/>
    <col min="10932" max="10932" width="52.5703125" bestFit="1" customWidth="1"/>
    <col min="10933" max="10933" width="3.140625" customWidth="1"/>
    <col min="10934" max="10934" width="16.140625" customWidth="1"/>
    <col min="10938" max="10938" width="52.5703125" bestFit="1" customWidth="1"/>
    <col min="11010" max="11010" width="26.28515625" bestFit="1" customWidth="1"/>
    <col min="11011" max="11011" width="17.42578125" customWidth="1"/>
    <col min="11012" max="11012" width="14.28515625" customWidth="1"/>
    <col min="11014" max="11014" width="25.140625" customWidth="1"/>
    <col min="11015" max="11015" width="14.42578125" customWidth="1"/>
    <col min="11016" max="11016" width="12.140625" bestFit="1" customWidth="1"/>
    <col min="11017" max="11017" width="11.7109375" bestFit="1" customWidth="1"/>
    <col min="11018" max="11018" width="11.7109375" customWidth="1"/>
    <col min="11019" max="11019" width="9.7109375" customWidth="1"/>
    <col min="11020" max="11020" width="2.7109375" customWidth="1"/>
    <col min="11021" max="11021" width="0.28515625" customWidth="1"/>
    <col min="11022" max="11026" width="0" hidden="1" customWidth="1"/>
    <col min="11027" max="11027" width="3.7109375" customWidth="1"/>
    <col min="11028" max="11130" width="0" hidden="1" customWidth="1"/>
    <col min="11132" max="11132" width="19.140625" bestFit="1" customWidth="1"/>
    <col min="11133" max="11133" width="12.7109375" bestFit="1" customWidth="1"/>
    <col min="11134" max="11134" width="4.42578125" customWidth="1"/>
    <col min="11135" max="11135" width="11.85546875" bestFit="1" customWidth="1"/>
    <col min="11136" max="11136" width="4.7109375" customWidth="1"/>
    <col min="11137" max="11137" width="12.7109375" bestFit="1" customWidth="1"/>
    <col min="11138" max="11138" width="12.7109375" customWidth="1"/>
    <col min="11140" max="11140" width="51.7109375" customWidth="1"/>
    <col min="11141" max="11141" width="1.28515625" customWidth="1"/>
    <col min="11142" max="11142" width="14.28515625" customWidth="1"/>
    <col min="11145" max="11145" width="3.7109375" customWidth="1"/>
    <col min="11146" max="11146" width="36" bestFit="1" customWidth="1"/>
    <col min="11147" max="11147" width="3.140625" customWidth="1"/>
    <col min="11148" max="11148" width="13.28515625" customWidth="1"/>
    <col min="11149" max="11149" width="3.7109375" customWidth="1"/>
    <col min="11151" max="11151" width="13.42578125" customWidth="1"/>
    <col min="11152" max="11152" width="34.85546875" bestFit="1" customWidth="1"/>
    <col min="11153" max="11153" width="3.5703125" customWidth="1"/>
    <col min="11154" max="11154" width="12.42578125" customWidth="1"/>
    <col min="11155" max="11155" width="4" customWidth="1"/>
    <col min="11156" max="11156" width="16.42578125" bestFit="1" customWidth="1"/>
    <col min="11157" max="11157" width="2.42578125" customWidth="1"/>
    <col min="11158" max="11158" width="25.42578125" customWidth="1"/>
    <col min="11159" max="11159" width="2.140625" bestFit="1" customWidth="1"/>
    <col min="11160" max="11160" width="27.140625" customWidth="1"/>
    <col min="11161" max="11161" width="2.140625" bestFit="1" customWidth="1"/>
    <col min="11162" max="11162" width="17.5703125" customWidth="1"/>
    <col min="11163" max="11163" width="9.28515625" bestFit="1" customWidth="1"/>
    <col min="11165" max="11165" width="1.5703125" customWidth="1"/>
    <col min="11166" max="11166" width="20.140625" bestFit="1" customWidth="1"/>
    <col min="11167" max="11167" width="3.7109375" customWidth="1"/>
    <col min="11168" max="11168" width="15.5703125" customWidth="1"/>
    <col min="11169" max="11169" width="14.42578125" customWidth="1"/>
    <col min="11170" max="11170" width="25.28515625" customWidth="1"/>
    <col min="11171" max="11171" width="2" customWidth="1"/>
    <col min="11172" max="11172" width="12" bestFit="1" customWidth="1"/>
    <col min="11173" max="11173" width="4.5703125" customWidth="1"/>
    <col min="11174" max="11174" width="15.42578125" customWidth="1"/>
    <col min="11175" max="11175" width="2" bestFit="1" customWidth="1"/>
    <col min="11176" max="11176" width="15" customWidth="1"/>
    <col min="11177" max="11177" width="24.5703125" bestFit="1" customWidth="1"/>
    <col min="11178" max="11178" width="12.7109375" customWidth="1"/>
    <col min="11179" max="11179" width="27.28515625" bestFit="1" customWidth="1"/>
    <col min="11180" max="11180" width="4.5703125" customWidth="1"/>
    <col min="11182" max="11182" width="3.7109375" customWidth="1"/>
    <col min="11183" max="11183" width="16" customWidth="1"/>
    <col min="11184" max="11184" width="2" bestFit="1" customWidth="1"/>
    <col min="11185" max="11185" width="17.28515625" customWidth="1"/>
    <col min="11186" max="11186" width="2.140625" bestFit="1" customWidth="1"/>
    <col min="11187" max="11187" width="14.42578125" customWidth="1"/>
    <col min="11188" max="11188" width="52.5703125" bestFit="1" customWidth="1"/>
    <col min="11189" max="11189" width="3.140625" customWidth="1"/>
    <col min="11190" max="11190" width="16.140625" customWidth="1"/>
    <col min="11194" max="11194" width="52.5703125" bestFit="1" customWidth="1"/>
    <col min="11266" max="11266" width="26.28515625" bestFit="1" customWidth="1"/>
    <col min="11267" max="11267" width="17.42578125" customWidth="1"/>
    <col min="11268" max="11268" width="14.28515625" customWidth="1"/>
    <col min="11270" max="11270" width="25.140625" customWidth="1"/>
    <col min="11271" max="11271" width="14.42578125" customWidth="1"/>
    <col min="11272" max="11272" width="12.140625" bestFit="1" customWidth="1"/>
    <col min="11273" max="11273" width="11.7109375" bestFit="1" customWidth="1"/>
    <col min="11274" max="11274" width="11.7109375" customWidth="1"/>
    <col min="11275" max="11275" width="9.7109375" customWidth="1"/>
    <col min="11276" max="11276" width="2.7109375" customWidth="1"/>
    <col min="11277" max="11277" width="0.28515625" customWidth="1"/>
    <col min="11278" max="11282" width="0" hidden="1" customWidth="1"/>
    <col min="11283" max="11283" width="3.7109375" customWidth="1"/>
    <col min="11284" max="11386" width="0" hidden="1" customWidth="1"/>
    <col min="11388" max="11388" width="19.140625" bestFit="1" customWidth="1"/>
    <col min="11389" max="11389" width="12.7109375" bestFit="1" customWidth="1"/>
    <col min="11390" max="11390" width="4.42578125" customWidth="1"/>
    <col min="11391" max="11391" width="11.85546875" bestFit="1" customWidth="1"/>
    <col min="11392" max="11392" width="4.7109375" customWidth="1"/>
    <col min="11393" max="11393" width="12.7109375" bestFit="1" customWidth="1"/>
    <col min="11394" max="11394" width="12.7109375" customWidth="1"/>
    <col min="11396" max="11396" width="51.7109375" customWidth="1"/>
    <col min="11397" max="11397" width="1.28515625" customWidth="1"/>
    <col min="11398" max="11398" width="14.28515625" customWidth="1"/>
    <col min="11401" max="11401" width="3.7109375" customWidth="1"/>
    <col min="11402" max="11402" width="36" bestFit="1" customWidth="1"/>
    <col min="11403" max="11403" width="3.140625" customWidth="1"/>
    <col min="11404" max="11404" width="13.28515625" customWidth="1"/>
    <col min="11405" max="11405" width="3.7109375" customWidth="1"/>
    <col min="11407" max="11407" width="13.42578125" customWidth="1"/>
    <col min="11408" max="11408" width="34.85546875" bestFit="1" customWidth="1"/>
    <col min="11409" max="11409" width="3.5703125" customWidth="1"/>
    <col min="11410" max="11410" width="12.42578125" customWidth="1"/>
    <col min="11411" max="11411" width="4" customWidth="1"/>
    <col min="11412" max="11412" width="16.42578125" bestFit="1" customWidth="1"/>
    <col min="11413" max="11413" width="2.42578125" customWidth="1"/>
    <col min="11414" max="11414" width="25.42578125" customWidth="1"/>
    <col min="11415" max="11415" width="2.140625" bestFit="1" customWidth="1"/>
    <col min="11416" max="11416" width="27.140625" customWidth="1"/>
    <col min="11417" max="11417" width="2.140625" bestFit="1" customWidth="1"/>
    <col min="11418" max="11418" width="17.5703125" customWidth="1"/>
    <col min="11419" max="11419" width="9.28515625" bestFit="1" customWidth="1"/>
    <col min="11421" max="11421" width="1.5703125" customWidth="1"/>
    <col min="11422" max="11422" width="20.140625" bestFit="1" customWidth="1"/>
    <col min="11423" max="11423" width="3.7109375" customWidth="1"/>
    <col min="11424" max="11424" width="15.5703125" customWidth="1"/>
    <col min="11425" max="11425" width="14.42578125" customWidth="1"/>
    <col min="11426" max="11426" width="25.28515625" customWidth="1"/>
    <col min="11427" max="11427" width="2" customWidth="1"/>
    <col min="11428" max="11428" width="12" bestFit="1" customWidth="1"/>
    <col min="11429" max="11429" width="4.5703125" customWidth="1"/>
    <col min="11430" max="11430" width="15.42578125" customWidth="1"/>
    <col min="11431" max="11431" width="2" bestFit="1" customWidth="1"/>
    <col min="11432" max="11432" width="15" customWidth="1"/>
    <col min="11433" max="11433" width="24.5703125" bestFit="1" customWidth="1"/>
    <col min="11434" max="11434" width="12.7109375" customWidth="1"/>
    <col min="11435" max="11435" width="27.28515625" bestFit="1" customWidth="1"/>
    <col min="11436" max="11436" width="4.5703125" customWidth="1"/>
    <col min="11438" max="11438" width="3.7109375" customWidth="1"/>
    <col min="11439" max="11439" width="16" customWidth="1"/>
    <col min="11440" max="11440" width="2" bestFit="1" customWidth="1"/>
    <col min="11441" max="11441" width="17.28515625" customWidth="1"/>
    <col min="11442" max="11442" width="2.140625" bestFit="1" customWidth="1"/>
    <col min="11443" max="11443" width="14.42578125" customWidth="1"/>
    <col min="11444" max="11444" width="52.5703125" bestFit="1" customWidth="1"/>
    <col min="11445" max="11445" width="3.140625" customWidth="1"/>
    <col min="11446" max="11446" width="16.140625" customWidth="1"/>
    <col min="11450" max="11450" width="52.5703125" bestFit="1" customWidth="1"/>
    <col min="11522" max="11522" width="26.28515625" bestFit="1" customWidth="1"/>
    <col min="11523" max="11523" width="17.42578125" customWidth="1"/>
    <col min="11524" max="11524" width="14.28515625" customWidth="1"/>
    <col min="11526" max="11526" width="25.140625" customWidth="1"/>
    <col min="11527" max="11527" width="14.42578125" customWidth="1"/>
    <col min="11528" max="11528" width="12.140625" bestFit="1" customWidth="1"/>
    <col min="11529" max="11529" width="11.7109375" bestFit="1" customWidth="1"/>
    <col min="11530" max="11530" width="11.7109375" customWidth="1"/>
    <col min="11531" max="11531" width="9.7109375" customWidth="1"/>
    <col min="11532" max="11532" width="2.7109375" customWidth="1"/>
    <col min="11533" max="11533" width="0.28515625" customWidth="1"/>
    <col min="11534" max="11538" width="0" hidden="1" customWidth="1"/>
    <col min="11539" max="11539" width="3.7109375" customWidth="1"/>
    <col min="11540" max="11642" width="0" hidden="1" customWidth="1"/>
    <col min="11644" max="11644" width="19.140625" bestFit="1" customWidth="1"/>
    <col min="11645" max="11645" width="12.7109375" bestFit="1" customWidth="1"/>
    <col min="11646" max="11646" width="4.42578125" customWidth="1"/>
    <col min="11647" max="11647" width="11.85546875" bestFit="1" customWidth="1"/>
    <col min="11648" max="11648" width="4.7109375" customWidth="1"/>
    <col min="11649" max="11649" width="12.7109375" bestFit="1" customWidth="1"/>
    <col min="11650" max="11650" width="12.7109375" customWidth="1"/>
    <col min="11652" max="11652" width="51.7109375" customWidth="1"/>
    <col min="11653" max="11653" width="1.28515625" customWidth="1"/>
    <col min="11654" max="11654" width="14.28515625" customWidth="1"/>
    <col min="11657" max="11657" width="3.7109375" customWidth="1"/>
    <col min="11658" max="11658" width="36" bestFit="1" customWidth="1"/>
    <col min="11659" max="11659" width="3.140625" customWidth="1"/>
    <col min="11660" max="11660" width="13.28515625" customWidth="1"/>
    <col min="11661" max="11661" width="3.7109375" customWidth="1"/>
    <col min="11663" max="11663" width="13.42578125" customWidth="1"/>
    <col min="11664" max="11664" width="34.85546875" bestFit="1" customWidth="1"/>
    <col min="11665" max="11665" width="3.5703125" customWidth="1"/>
    <col min="11666" max="11666" width="12.42578125" customWidth="1"/>
    <col min="11667" max="11667" width="4" customWidth="1"/>
    <col min="11668" max="11668" width="16.42578125" bestFit="1" customWidth="1"/>
    <col min="11669" max="11669" width="2.42578125" customWidth="1"/>
    <col min="11670" max="11670" width="25.42578125" customWidth="1"/>
    <col min="11671" max="11671" width="2.140625" bestFit="1" customWidth="1"/>
    <col min="11672" max="11672" width="27.140625" customWidth="1"/>
    <col min="11673" max="11673" width="2.140625" bestFit="1" customWidth="1"/>
    <col min="11674" max="11674" width="17.5703125" customWidth="1"/>
    <col min="11675" max="11675" width="9.28515625" bestFit="1" customWidth="1"/>
    <col min="11677" max="11677" width="1.5703125" customWidth="1"/>
    <col min="11678" max="11678" width="20.140625" bestFit="1" customWidth="1"/>
    <col min="11679" max="11679" width="3.7109375" customWidth="1"/>
    <col min="11680" max="11680" width="15.5703125" customWidth="1"/>
    <col min="11681" max="11681" width="14.42578125" customWidth="1"/>
    <col min="11682" max="11682" width="25.28515625" customWidth="1"/>
    <col min="11683" max="11683" width="2" customWidth="1"/>
    <col min="11684" max="11684" width="12" bestFit="1" customWidth="1"/>
    <col min="11685" max="11685" width="4.5703125" customWidth="1"/>
    <col min="11686" max="11686" width="15.42578125" customWidth="1"/>
    <col min="11687" max="11687" width="2" bestFit="1" customWidth="1"/>
    <col min="11688" max="11688" width="15" customWidth="1"/>
    <col min="11689" max="11689" width="24.5703125" bestFit="1" customWidth="1"/>
    <col min="11690" max="11690" width="12.7109375" customWidth="1"/>
    <col min="11691" max="11691" width="27.28515625" bestFit="1" customWidth="1"/>
    <col min="11692" max="11692" width="4.5703125" customWidth="1"/>
    <col min="11694" max="11694" width="3.7109375" customWidth="1"/>
    <col min="11695" max="11695" width="16" customWidth="1"/>
    <col min="11696" max="11696" width="2" bestFit="1" customWidth="1"/>
    <col min="11697" max="11697" width="17.28515625" customWidth="1"/>
    <col min="11698" max="11698" width="2.140625" bestFit="1" customWidth="1"/>
    <col min="11699" max="11699" width="14.42578125" customWidth="1"/>
    <col min="11700" max="11700" width="52.5703125" bestFit="1" customWidth="1"/>
    <col min="11701" max="11701" width="3.140625" customWidth="1"/>
    <col min="11702" max="11702" width="16.140625" customWidth="1"/>
    <col min="11706" max="11706" width="52.5703125" bestFit="1" customWidth="1"/>
    <col min="11778" max="11778" width="26.28515625" bestFit="1" customWidth="1"/>
    <col min="11779" max="11779" width="17.42578125" customWidth="1"/>
    <col min="11780" max="11780" width="14.28515625" customWidth="1"/>
    <col min="11782" max="11782" width="25.140625" customWidth="1"/>
    <col min="11783" max="11783" width="14.42578125" customWidth="1"/>
    <col min="11784" max="11784" width="12.140625" bestFit="1" customWidth="1"/>
    <col min="11785" max="11785" width="11.7109375" bestFit="1" customWidth="1"/>
    <col min="11786" max="11786" width="11.7109375" customWidth="1"/>
    <col min="11787" max="11787" width="9.7109375" customWidth="1"/>
    <col min="11788" max="11788" width="2.7109375" customWidth="1"/>
    <col min="11789" max="11789" width="0.28515625" customWidth="1"/>
    <col min="11790" max="11794" width="0" hidden="1" customWidth="1"/>
    <col min="11795" max="11795" width="3.7109375" customWidth="1"/>
    <col min="11796" max="11898" width="0" hidden="1" customWidth="1"/>
    <col min="11900" max="11900" width="19.140625" bestFit="1" customWidth="1"/>
    <col min="11901" max="11901" width="12.7109375" bestFit="1" customWidth="1"/>
    <col min="11902" max="11902" width="4.42578125" customWidth="1"/>
    <col min="11903" max="11903" width="11.85546875" bestFit="1" customWidth="1"/>
    <col min="11904" max="11904" width="4.7109375" customWidth="1"/>
    <col min="11905" max="11905" width="12.7109375" bestFit="1" customWidth="1"/>
    <col min="11906" max="11906" width="12.7109375" customWidth="1"/>
    <col min="11908" max="11908" width="51.7109375" customWidth="1"/>
    <col min="11909" max="11909" width="1.28515625" customWidth="1"/>
    <col min="11910" max="11910" width="14.28515625" customWidth="1"/>
    <col min="11913" max="11913" width="3.7109375" customWidth="1"/>
    <col min="11914" max="11914" width="36" bestFit="1" customWidth="1"/>
    <col min="11915" max="11915" width="3.140625" customWidth="1"/>
    <col min="11916" max="11916" width="13.28515625" customWidth="1"/>
    <col min="11917" max="11917" width="3.7109375" customWidth="1"/>
    <col min="11919" max="11919" width="13.42578125" customWidth="1"/>
    <col min="11920" max="11920" width="34.85546875" bestFit="1" customWidth="1"/>
    <col min="11921" max="11921" width="3.5703125" customWidth="1"/>
    <col min="11922" max="11922" width="12.42578125" customWidth="1"/>
    <col min="11923" max="11923" width="4" customWidth="1"/>
    <col min="11924" max="11924" width="16.42578125" bestFit="1" customWidth="1"/>
    <col min="11925" max="11925" width="2.42578125" customWidth="1"/>
    <col min="11926" max="11926" width="25.42578125" customWidth="1"/>
    <col min="11927" max="11927" width="2.140625" bestFit="1" customWidth="1"/>
    <col min="11928" max="11928" width="27.140625" customWidth="1"/>
    <col min="11929" max="11929" width="2.140625" bestFit="1" customWidth="1"/>
    <col min="11930" max="11930" width="17.5703125" customWidth="1"/>
    <col min="11931" max="11931" width="9.28515625" bestFit="1" customWidth="1"/>
    <col min="11933" max="11933" width="1.5703125" customWidth="1"/>
    <col min="11934" max="11934" width="20.140625" bestFit="1" customWidth="1"/>
    <col min="11935" max="11935" width="3.7109375" customWidth="1"/>
    <col min="11936" max="11936" width="15.5703125" customWidth="1"/>
    <col min="11937" max="11937" width="14.42578125" customWidth="1"/>
    <col min="11938" max="11938" width="25.28515625" customWidth="1"/>
    <col min="11939" max="11939" width="2" customWidth="1"/>
    <col min="11940" max="11940" width="12" bestFit="1" customWidth="1"/>
    <col min="11941" max="11941" width="4.5703125" customWidth="1"/>
    <col min="11942" max="11942" width="15.42578125" customWidth="1"/>
    <col min="11943" max="11943" width="2" bestFit="1" customWidth="1"/>
    <col min="11944" max="11944" width="15" customWidth="1"/>
    <col min="11945" max="11945" width="24.5703125" bestFit="1" customWidth="1"/>
    <col min="11946" max="11946" width="12.7109375" customWidth="1"/>
    <col min="11947" max="11947" width="27.28515625" bestFit="1" customWidth="1"/>
    <col min="11948" max="11948" width="4.5703125" customWidth="1"/>
    <col min="11950" max="11950" width="3.7109375" customWidth="1"/>
    <col min="11951" max="11951" width="16" customWidth="1"/>
    <col min="11952" max="11952" width="2" bestFit="1" customWidth="1"/>
    <col min="11953" max="11953" width="17.28515625" customWidth="1"/>
    <col min="11954" max="11954" width="2.140625" bestFit="1" customWidth="1"/>
    <col min="11955" max="11955" width="14.42578125" customWidth="1"/>
    <col min="11956" max="11956" width="52.5703125" bestFit="1" customWidth="1"/>
    <col min="11957" max="11957" width="3.140625" customWidth="1"/>
    <col min="11958" max="11958" width="16.140625" customWidth="1"/>
    <col min="11962" max="11962" width="52.5703125" bestFit="1" customWidth="1"/>
    <col min="12034" max="12034" width="26.28515625" bestFit="1" customWidth="1"/>
    <col min="12035" max="12035" width="17.42578125" customWidth="1"/>
    <col min="12036" max="12036" width="14.28515625" customWidth="1"/>
    <col min="12038" max="12038" width="25.140625" customWidth="1"/>
    <col min="12039" max="12039" width="14.42578125" customWidth="1"/>
    <col min="12040" max="12040" width="12.140625" bestFit="1" customWidth="1"/>
    <col min="12041" max="12041" width="11.7109375" bestFit="1" customWidth="1"/>
    <col min="12042" max="12042" width="11.7109375" customWidth="1"/>
    <col min="12043" max="12043" width="9.7109375" customWidth="1"/>
    <col min="12044" max="12044" width="2.7109375" customWidth="1"/>
    <col min="12045" max="12045" width="0.28515625" customWidth="1"/>
    <col min="12046" max="12050" width="0" hidden="1" customWidth="1"/>
    <col min="12051" max="12051" width="3.7109375" customWidth="1"/>
    <col min="12052" max="12154" width="0" hidden="1" customWidth="1"/>
    <col min="12156" max="12156" width="19.140625" bestFit="1" customWidth="1"/>
    <col min="12157" max="12157" width="12.7109375" bestFit="1" customWidth="1"/>
    <col min="12158" max="12158" width="4.42578125" customWidth="1"/>
    <col min="12159" max="12159" width="11.85546875" bestFit="1" customWidth="1"/>
    <col min="12160" max="12160" width="4.7109375" customWidth="1"/>
    <col min="12161" max="12161" width="12.7109375" bestFit="1" customWidth="1"/>
    <col min="12162" max="12162" width="12.7109375" customWidth="1"/>
    <col min="12164" max="12164" width="51.7109375" customWidth="1"/>
    <col min="12165" max="12165" width="1.28515625" customWidth="1"/>
    <col min="12166" max="12166" width="14.28515625" customWidth="1"/>
    <col min="12169" max="12169" width="3.7109375" customWidth="1"/>
    <col min="12170" max="12170" width="36" bestFit="1" customWidth="1"/>
    <col min="12171" max="12171" width="3.140625" customWidth="1"/>
    <col min="12172" max="12172" width="13.28515625" customWidth="1"/>
    <col min="12173" max="12173" width="3.7109375" customWidth="1"/>
    <col min="12175" max="12175" width="13.42578125" customWidth="1"/>
    <col min="12176" max="12176" width="34.85546875" bestFit="1" customWidth="1"/>
    <col min="12177" max="12177" width="3.5703125" customWidth="1"/>
    <col min="12178" max="12178" width="12.42578125" customWidth="1"/>
    <col min="12179" max="12179" width="4" customWidth="1"/>
    <col min="12180" max="12180" width="16.42578125" bestFit="1" customWidth="1"/>
    <col min="12181" max="12181" width="2.42578125" customWidth="1"/>
    <col min="12182" max="12182" width="25.42578125" customWidth="1"/>
    <col min="12183" max="12183" width="2.140625" bestFit="1" customWidth="1"/>
    <col min="12184" max="12184" width="27.140625" customWidth="1"/>
    <col min="12185" max="12185" width="2.140625" bestFit="1" customWidth="1"/>
    <col min="12186" max="12186" width="17.5703125" customWidth="1"/>
    <col min="12187" max="12187" width="9.28515625" bestFit="1" customWidth="1"/>
    <col min="12189" max="12189" width="1.5703125" customWidth="1"/>
    <col min="12190" max="12190" width="20.140625" bestFit="1" customWidth="1"/>
    <col min="12191" max="12191" width="3.7109375" customWidth="1"/>
    <col min="12192" max="12192" width="15.5703125" customWidth="1"/>
    <col min="12193" max="12193" width="14.42578125" customWidth="1"/>
    <col min="12194" max="12194" width="25.28515625" customWidth="1"/>
    <col min="12195" max="12195" width="2" customWidth="1"/>
    <col min="12196" max="12196" width="12" bestFit="1" customWidth="1"/>
    <col min="12197" max="12197" width="4.5703125" customWidth="1"/>
    <col min="12198" max="12198" width="15.42578125" customWidth="1"/>
    <col min="12199" max="12199" width="2" bestFit="1" customWidth="1"/>
    <col min="12200" max="12200" width="15" customWidth="1"/>
    <col min="12201" max="12201" width="24.5703125" bestFit="1" customWidth="1"/>
    <col min="12202" max="12202" width="12.7109375" customWidth="1"/>
    <col min="12203" max="12203" width="27.28515625" bestFit="1" customWidth="1"/>
    <col min="12204" max="12204" width="4.5703125" customWidth="1"/>
    <col min="12206" max="12206" width="3.7109375" customWidth="1"/>
    <col min="12207" max="12207" width="16" customWidth="1"/>
    <col min="12208" max="12208" width="2" bestFit="1" customWidth="1"/>
    <col min="12209" max="12209" width="17.28515625" customWidth="1"/>
    <col min="12210" max="12210" width="2.140625" bestFit="1" customWidth="1"/>
    <col min="12211" max="12211" width="14.42578125" customWidth="1"/>
    <col min="12212" max="12212" width="52.5703125" bestFit="1" customWidth="1"/>
    <col min="12213" max="12213" width="3.140625" customWidth="1"/>
    <col min="12214" max="12214" width="16.140625" customWidth="1"/>
    <col min="12218" max="12218" width="52.5703125" bestFit="1" customWidth="1"/>
    <col min="12290" max="12290" width="26.28515625" bestFit="1" customWidth="1"/>
    <col min="12291" max="12291" width="17.42578125" customWidth="1"/>
    <col min="12292" max="12292" width="14.28515625" customWidth="1"/>
    <col min="12294" max="12294" width="25.140625" customWidth="1"/>
    <col min="12295" max="12295" width="14.42578125" customWidth="1"/>
    <col min="12296" max="12296" width="12.140625" bestFit="1" customWidth="1"/>
    <col min="12297" max="12297" width="11.7109375" bestFit="1" customWidth="1"/>
    <col min="12298" max="12298" width="11.7109375" customWidth="1"/>
    <col min="12299" max="12299" width="9.7109375" customWidth="1"/>
    <col min="12300" max="12300" width="2.7109375" customWidth="1"/>
    <col min="12301" max="12301" width="0.28515625" customWidth="1"/>
    <col min="12302" max="12306" width="0" hidden="1" customWidth="1"/>
    <col min="12307" max="12307" width="3.7109375" customWidth="1"/>
    <col min="12308" max="12410" width="0" hidden="1" customWidth="1"/>
    <col min="12412" max="12412" width="19.140625" bestFit="1" customWidth="1"/>
    <col min="12413" max="12413" width="12.7109375" bestFit="1" customWidth="1"/>
    <col min="12414" max="12414" width="4.42578125" customWidth="1"/>
    <col min="12415" max="12415" width="11.85546875" bestFit="1" customWidth="1"/>
    <col min="12416" max="12416" width="4.7109375" customWidth="1"/>
    <col min="12417" max="12417" width="12.7109375" bestFit="1" customWidth="1"/>
    <col min="12418" max="12418" width="12.7109375" customWidth="1"/>
    <col min="12420" max="12420" width="51.7109375" customWidth="1"/>
    <col min="12421" max="12421" width="1.28515625" customWidth="1"/>
    <col min="12422" max="12422" width="14.28515625" customWidth="1"/>
    <col min="12425" max="12425" width="3.7109375" customWidth="1"/>
    <col min="12426" max="12426" width="36" bestFit="1" customWidth="1"/>
    <col min="12427" max="12427" width="3.140625" customWidth="1"/>
    <col min="12428" max="12428" width="13.28515625" customWidth="1"/>
    <col min="12429" max="12429" width="3.7109375" customWidth="1"/>
    <col min="12431" max="12431" width="13.42578125" customWidth="1"/>
    <col min="12432" max="12432" width="34.85546875" bestFit="1" customWidth="1"/>
    <col min="12433" max="12433" width="3.5703125" customWidth="1"/>
    <col min="12434" max="12434" width="12.42578125" customWidth="1"/>
    <col min="12435" max="12435" width="4" customWidth="1"/>
    <col min="12436" max="12436" width="16.42578125" bestFit="1" customWidth="1"/>
    <col min="12437" max="12437" width="2.42578125" customWidth="1"/>
    <col min="12438" max="12438" width="25.42578125" customWidth="1"/>
    <col min="12439" max="12439" width="2.140625" bestFit="1" customWidth="1"/>
    <col min="12440" max="12440" width="27.140625" customWidth="1"/>
    <col min="12441" max="12441" width="2.140625" bestFit="1" customWidth="1"/>
    <col min="12442" max="12442" width="17.5703125" customWidth="1"/>
    <col min="12443" max="12443" width="9.28515625" bestFit="1" customWidth="1"/>
    <col min="12445" max="12445" width="1.5703125" customWidth="1"/>
    <col min="12446" max="12446" width="20.140625" bestFit="1" customWidth="1"/>
    <col min="12447" max="12447" width="3.7109375" customWidth="1"/>
    <col min="12448" max="12448" width="15.5703125" customWidth="1"/>
    <col min="12449" max="12449" width="14.42578125" customWidth="1"/>
    <col min="12450" max="12450" width="25.28515625" customWidth="1"/>
    <col min="12451" max="12451" width="2" customWidth="1"/>
    <col min="12452" max="12452" width="12" bestFit="1" customWidth="1"/>
    <col min="12453" max="12453" width="4.5703125" customWidth="1"/>
    <col min="12454" max="12454" width="15.42578125" customWidth="1"/>
    <col min="12455" max="12455" width="2" bestFit="1" customWidth="1"/>
    <col min="12456" max="12456" width="15" customWidth="1"/>
    <col min="12457" max="12457" width="24.5703125" bestFit="1" customWidth="1"/>
    <col min="12458" max="12458" width="12.7109375" customWidth="1"/>
    <col min="12459" max="12459" width="27.28515625" bestFit="1" customWidth="1"/>
    <col min="12460" max="12460" width="4.5703125" customWidth="1"/>
    <col min="12462" max="12462" width="3.7109375" customWidth="1"/>
    <col min="12463" max="12463" width="16" customWidth="1"/>
    <col min="12464" max="12464" width="2" bestFit="1" customWidth="1"/>
    <col min="12465" max="12465" width="17.28515625" customWidth="1"/>
    <col min="12466" max="12466" width="2.140625" bestFit="1" customWidth="1"/>
    <col min="12467" max="12467" width="14.42578125" customWidth="1"/>
    <col min="12468" max="12468" width="52.5703125" bestFit="1" customWidth="1"/>
    <col min="12469" max="12469" width="3.140625" customWidth="1"/>
    <col min="12470" max="12470" width="16.140625" customWidth="1"/>
    <col min="12474" max="12474" width="52.5703125" bestFit="1" customWidth="1"/>
    <col min="12546" max="12546" width="26.28515625" bestFit="1" customWidth="1"/>
    <col min="12547" max="12547" width="17.42578125" customWidth="1"/>
    <col min="12548" max="12548" width="14.28515625" customWidth="1"/>
    <col min="12550" max="12550" width="25.140625" customWidth="1"/>
    <col min="12551" max="12551" width="14.42578125" customWidth="1"/>
    <col min="12552" max="12552" width="12.140625" bestFit="1" customWidth="1"/>
    <col min="12553" max="12553" width="11.7109375" bestFit="1" customWidth="1"/>
    <col min="12554" max="12554" width="11.7109375" customWidth="1"/>
    <col min="12555" max="12555" width="9.7109375" customWidth="1"/>
    <col min="12556" max="12556" width="2.7109375" customWidth="1"/>
    <col min="12557" max="12557" width="0.28515625" customWidth="1"/>
    <col min="12558" max="12562" width="0" hidden="1" customWidth="1"/>
    <col min="12563" max="12563" width="3.7109375" customWidth="1"/>
    <col min="12564" max="12666" width="0" hidden="1" customWidth="1"/>
    <col min="12668" max="12668" width="19.140625" bestFit="1" customWidth="1"/>
    <col min="12669" max="12669" width="12.7109375" bestFit="1" customWidth="1"/>
    <col min="12670" max="12670" width="4.42578125" customWidth="1"/>
    <col min="12671" max="12671" width="11.85546875" bestFit="1" customWidth="1"/>
    <col min="12672" max="12672" width="4.7109375" customWidth="1"/>
    <col min="12673" max="12673" width="12.7109375" bestFit="1" customWidth="1"/>
    <col min="12674" max="12674" width="12.7109375" customWidth="1"/>
    <col min="12676" max="12676" width="51.7109375" customWidth="1"/>
    <col min="12677" max="12677" width="1.28515625" customWidth="1"/>
    <col min="12678" max="12678" width="14.28515625" customWidth="1"/>
    <col min="12681" max="12681" width="3.7109375" customWidth="1"/>
    <col min="12682" max="12682" width="36" bestFit="1" customWidth="1"/>
    <col min="12683" max="12683" width="3.140625" customWidth="1"/>
    <col min="12684" max="12684" width="13.28515625" customWidth="1"/>
    <col min="12685" max="12685" width="3.7109375" customWidth="1"/>
    <col min="12687" max="12687" width="13.42578125" customWidth="1"/>
    <col min="12688" max="12688" width="34.85546875" bestFit="1" customWidth="1"/>
    <col min="12689" max="12689" width="3.5703125" customWidth="1"/>
    <col min="12690" max="12690" width="12.42578125" customWidth="1"/>
    <col min="12691" max="12691" width="4" customWidth="1"/>
    <col min="12692" max="12692" width="16.42578125" bestFit="1" customWidth="1"/>
    <col min="12693" max="12693" width="2.42578125" customWidth="1"/>
    <col min="12694" max="12694" width="25.42578125" customWidth="1"/>
    <col min="12695" max="12695" width="2.140625" bestFit="1" customWidth="1"/>
    <col min="12696" max="12696" width="27.140625" customWidth="1"/>
    <col min="12697" max="12697" width="2.140625" bestFit="1" customWidth="1"/>
    <col min="12698" max="12698" width="17.5703125" customWidth="1"/>
    <col min="12699" max="12699" width="9.28515625" bestFit="1" customWidth="1"/>
    <col min="12701" max="12701" width="1.5703125" customWidth="1"/>
    <col min="12702" max="12702" width="20.140625" bestFit="1" customWidth="1"/>
    <col min="12703" max="12703" width="3.7109375" customWidth="1"/>
    <col min="12704" max="12704" width="15.5703125" customWidth="1"/>
    <col min="12705" max="12705" width="14.42578125" customWidth="1"/>
    <col min="12706" max="12706" width="25.28515625" customWidth="1"/>
    <col min="12707" max="12707" width="2" customWidth="1"/>
    <col min="12708" max="12708" width="12" bestFit="1" customWidth="1"/>
    <col min="12709" max="12709" width="4.5703125" customWidth="1"/>
    <col min="12710" max="12710" width="15.42578125" customWidth="1"/>
    <col min="12711" max="12711" width="2" bestFit="1" customWidth="1"/>
    <col min="12712" max="12712" width="15" customWidth="1"/>
    <col min="12713" max="12713" width="24.5703125" bestFit="1" customWidth="1"/>
    <col min="12714" max="12714" width="12.7109375" customWidth="1"/>
    <col min="12715" max="12715" width="27.28515625" bestFit="1" customWidth="1"/>
    <col min="12716" max="12716" width="4.5703125" customWidth="1"/>
    <col min="12718" max="12718" width="3.7109375" customWidth="1"/>
    <col min="12719" max="12719" width="16" customWidth="1"/>
    <col min="12720" max="12720" width="2" bestFit="1" customWidth="1"/>
    <col min="12721" max="12721" width="17.28515625" customWidth="1"/>
    <col min="12722" max="12722" width="2.140625" bestFit="1" customWidth="1"/>
    <col min="12723" max="12723" width="14.42578125" customWidth="1"/>
    <col min="12724" max="12724" width="52.5703125" bestFit="1" customWidth="1"/>
    <col min="12725" max="12725" width="3.140625" customWidth="1"/>
    <col min="12726" max="12726" width="16.140625" customWidth="1"/>
    <col min="12730" max="12730" width="52.5703125" bestFit="1" customWidth="1"/>
    <col min="12802" max="12802" width="26.28515625" bestFit="1" customWidth="1"/>
    <col min="12803" max="12803" width="17.42578125" customWidth="1"/>
    <col min="12804" max="12804" width="14.28515625" customWidth="1"/>
    <col min="12806" max="12806" width="25.140625" customWidth="1"/>
    <col min="12807" max="12807" width="14.42578125" customWidth="1"/>
    <col min="12808" max="12808" width="12.140625" bestFit="1" customWidth="1"/>
    <col min="12809" max="12809" width="11.7109375" bestFit="1" customWidth="1"/>
    <col min="12810" max="12810" width="11.7109375" customWidth="1"/>
    <col min="12811" max="12811" width="9.7109375" customWidth="1"/>
    <col min="12812" max="12812" width="2.7109375" customWidth="1"/>
    <col min="12813" max="12813" width="0.28515625" customWidth="1"/>
    <col min="12814" max="12818" width="0" hidden="1" customWidth="1"/>
    <col min="12819" max="12819" width="3.7109375" customWidth="1"/>
    <col min="12820" max="12922" width="0" hidden="1" customWidth="1"/>
    <col min="12924" max="12924" width="19.140625" bestFit="1" customWidth="1"/>
    <col min="12925" max="12925" width="12.7109375" bestFit="1" customWidth="1"/>
    <col min="12926" max="12926" width="4.42578125" customWidth="1"/>
    <col min="12927" max="12927" width="11.85546875" bestFit="1" customWidth="1"/>
    <col min="12928" max="12928" width="4.7109375" customWidth="1"/>
    <col min="12929" max="12929" width="12.7109375" bestFit="1" customWidth="1"/>
    <col min="12930" max="12930" width="12.7109375" customWidth="1"/>
    <col min="12932" max="12932" width="51.7109375" customWidth="1"/>
    <col min="12933" max="12933" width="1.28515625" customWidth="1"/>
    <col min="12934" max="12934" width="14.28515625" customWidth="1"/>
    <col min="12937" max="12937" width="3.7109375" customWidth="1"/>
    <col min="12938" max="12938" width="36" bestFit="1" customWidth="1"/>
    <col min="12939" max="12939" width="3.140625" customWidth="1"/>
    <col min="12940" max="12940" width="13.28515625" customWidth="1"/>
    <col min="12941" max="12941" width="3.7109375" customWidth="1"/>
    <col min="12943" max="12943" width="13.42578125" customWidth="1"/>
    <col min="12944" max="12944" width="34.85546875" bestFit="1" customWidth="1"/>
    <col min="12945" max="12945" width="3.5703125" customWidth="1"/>
    <col min="12946" max="12946" width="12.42578125" customWidth="1"/>
    <col min="12947" max="12947" width="4" customWidth="1"/>
    <col min="12948" max="12948" width="16.42578125" bestFit="1" customWidth="1"/>
    <col min="12949" max="12949" width="2.42578125" customWidth="1"/>
    <col min="12950" max="12950" width="25.42578125" customWidth="1"/>
    <col min="12951" max="12951" width="2.140625" bestFit="1" customWidth="1"/>
    <col min="12952" max="12952" width="27.140625" customWidth="1"/>
    <col min="12953" max="12953" width="2.140625" bestFit="1" customWidth="1"/>
    <col min="12954" max="12954" width="17.5703125" customWidth="1"/>
    <col min="12955" max="12955" width="9.28515625" bestFit="1" customWidth="1"/>
    <col min="12957" max="12957" width="1.5703125" customWidth="1"/>
    <col min="12958" max="12958" width="20.140625" bestFit="1" customWidth="1"/>
    <col min="12959" max="12959" width="3.7109375" customWidth="1"/>
    <col min="12960" max="12960" width="15.5703125" customWidth="1"/>
    <col min="12961" max="12961" width="14.42578125" customWidth="1"/>
    <col min="12962" max="12962" width="25.28515625" customWidth="1"/>
    <col min="12963" max="12963" width="2" customWidth="1"/>
    <col min="12964" max="12964" width="12" bestFit="1" customWidth="1"/>
    <col min="12965" max="12965" width="4.5703125" customWidth="1"/>
    <col min="12966" max="12966" width="15.42578125" customWidth="1"/>
    <col min="12967" max="12967" width="2" bestFit="1" customWidth="1"/>
    <col min="12968" max="12968" width="15" customWidth="1"/>
    <col min="12969" max="12969" width="24.5703125" bestFit="1" customWidth="1"/>
    <col min="12970" max="12970" width="12.7109375" customWidth="1"/>
    <col min="12971" max="12971" width="27.28515625" bestFit="1" customWidth="1"/>
    <col min="12972" max="12972" width="4.5703125" customWidth="1"/>
    <col min="12974" max="12974" width="3.7109375" customWidth="1"/>
    <col min="12975" max="12975" width="16" customWidth="1"/>
    <col min="12976" max="12976" width="2" bestFit="1" customWidth="1"/>
    <col min="12977" max="12977" width="17.28515625" customWidth="1"/>
    <col min="12978" max="12978" width="2.140625" bestFit="1" customWidth="1"/>
    <col min="12979" max="12979" width="14.42578125" customWidth="1"/>
    <col min="12980" max="12980" width="52.5703125" bestFit="1" customWidth="1"/>
    <col min="12981" max="12981" width="3.140625" customWidth="1"/>
    <col min="12982" max="12982" width="16.140625" customWidth="1"/>
    <col min="12986" max="12986" width="52.5703125" bestFit="1" customWidth="1"/>
    <col min="13058" max="13058" width="26.28515625" bestFit="1" customWidth="1"/>
    <col min="13059" max="13059" width="17.42578125" customWidth="1"/>
    <col min="13060" max="13060" width="14.28515625" customWidth="1"/>
    <col min="13062" max="13062" width="25.140625" customWidth="1"/>
    <col min="13063" max="13063" width="14.42578125" customWidth="1"/>
    <col min="13064" max="13064" width="12.140625" bestFit="1" customWidth="1"/>
    <col min="13065" max="13065" width="11.7109375" bestFit="1" customWidth="1"/>
    <col min="13066" max="13066" width="11.7109375" customWidth="1"/>
    <col min="13067" max="13067" width="9.7109375" customWidth="1"/>
    <col min="13068" max="13068" width="2.7109375" customWidth="1"/>
    <col min="13069" max="13069" width="0.28515625" customWidth="1"/>
    <col min="13070" max="13074" width="0" hidden="1" customWidth="1"/>
    <col min="13075" max="13075" width="3.7109375" customWidth="1"/>
    <col min="13076" max="13178" width="0" hidden="1" customWidth="1"/>
    <col min="13180" max="13180" width="19.140625" bestFit="1" customWidth="1"/>
    <col min="13181" max="13181" width="12.7109375" bestFit="1" customWidth="1"/>
    <col min="13182" max="13182" width="4.42578125" customWidth="1"/>
    <col min="13183" max="13183" width="11.85546875" bestFit="1" customWidth="1"/>
    <col min="13184" max="13184" width="4.7109375" customWidth="1"/>
    <col min="13185" max="13185" width="12.7109375" bestFit="1" customWidth="1"/>
    <col min="13186" max="13186" width="12.7109375" customWidth="1"/>
    <col min="13188" max="13188" width="51.7109375" customWidth="1"/>
    <col min="13189" max="13189" width="1.28515625" customWidth="1"/>
    <col min="13190" max="13190" width="14.28515625" customWidth="1"/>
    <col min="13193" max="13193" width="3.7109375" customWidth="1"/>
    <col min="13194" max="13194" width="36" bestFit="1" customWidth="1"/>
    <col min="13195" max="13195" width="3.140625" customWidth="1"/>
    <col min="13196" max="13196" width="13.28515625" customWidth="1"/>
    <col min="13197" max="13197" width="3.7109375" customWidth="1"/>
    <col min="13199" max="13199" width="13.42578125" customWidth="1"/>
    <col min="13200" max="13200" width="34.85546875" bestFit="1" customWidth="1"/>
    <col min="13201" max="13201" width="3.5703125" customWidth="1"/>
    <col min="13202" max="13202" width="12.42578125" customWidth="1"/>
    <col min="13203" max="13203" width="4" customWidth="1"/>
    <col min="13204" max="13204" width="16.42578125" bestFit="1" customWidth="1"/>
    <col min="13205" max="13205" width="2.42578125" customWidth="1"/>
    <col min="13206" max="13206" width="25.42578125" customWidth="1"/>
    <col min="13207" max="13207" width="2.140625" bestFit="1" customWidth="1"/>
    <col min="13208" max="13208" width="27.140625" customWidth="1"/>
    <col min="13209" max="13209" width="2.140625" bestFit="1" customWidth="1"/>
    <col min="13210" max="13210" width="17.5703125" customWidth="1"/>
    <col min="13211" max="13211" width="9.28515625" bestFit="1" customWidth="1"/>
    <col min="13213" max="13213" width="1.5703125" customWidth="1"/>
    <col min="13214" max="13214" width="20.140625" bestFit="1" customWidth="1"/>
    <col min="13215" max="13215" width="3.7109375" customWidth="1"/>
    <col min="13216" max="13216" width="15.5703125" customWidth="1"/>
    <col min="13217" max="13217" width="14.42578125" customWidth="1"/>
    <col min="13218" max="13218" width="25.28515625" customWidth="1"/>
    <col min="13219" max="13219" width="2" customWidth="1"/>
    <col min="13220" max="13220" width="12" bestFit="1" customWidth="1"/>
    <col min="13221" max="13221" width="4.5703125" customWidth="1"/>
    <col min="13222" max="13222" width="15.42578125" customWidth="1"/>
    <col min="13223" max="13223" width="2" bestFit="1" customWidth="1"/>
    <col min="13224" max="13224" width="15" customWidth="1"/>
    <col min="13225" max="13225" width="24.5703125" bestFit="1" customWidth="1"/>
    <col min="13226" max="13226" width="12.7109375" customWidth="1"/>
    <col min="13227" max="13227" width="27.28515625" bestFit="1" customWidth="1"/>
    <col min="13228" max="13228" width="4.5703125" customWidth="1"/>
    <col min="13230" max="13230" width="3.7109375" customWidth="1"/>
    <col min="13231" max="13231" width="16" customWidth="1"/>
    <col min="13232" max="13232" width="2" bestFit="1" customWidth="1"/>
    <col min="13233" max="13233" width="17.28515625" customWidth="1"/>
    <col min="13234" max="13234" width="2.140625" bestFit="1" customWidth="1"/>
    <col min="13235" max="13235" width="14.42578125" customWidth="1"/>
    <col min="13236" max="13236" width="52.5703125" bestFit="1" customWidth="1"/>
    <col min="13237" max="13237" width="3.140625" customWidth="1"/>
    <col min="13238" max="13238" width="16.140625" customWidth="1"/>
    <col min="13242" max="13242" width="52.5703125" bestFit="1" customWidth="1"/>
    <col min="13314" max="13314" width="26.28515625" bestFit="1" customWidth="1"/>
    <col min="13315" max="13315" width="17.42578125" customWidth="1"/>
    <col min="13316" max="13316" width="14.28515625" customWidth="1"/>
    <col min="13318" max="13318" width="25.140625" customWidth="1"/>
    <col min="13319" max="13319" width="14.42578125" customWidth="1"/>
    <col min="13320" max="13320" width="12.140625" bestFit="1" customWidth="1"/>
    <col min="13321" max="13321" width="11.7109375" bestFit="1" customWidth="1"/>
    <col min="13322" max="13322" width="11.7109375" customWidth="1"/>
    <col min="13323" max="13323" width="9.7109375" customWidth="1"/>
    <col min="13324" max="13324" width="2.7109375" customWidth="1"/>
    <col min="13325" max="13325" width="0.28515625" customWidth="1"/>
    <col min="13326" max="13330" width="0" hidden="1" customWidth="1"/>
    <col min="13331" max="13331" width="3.7109375" customWidth="1"/>
    <col min="13332" max="13434" width="0" hidden="1" customWidth="1"/>
    <col min="13436" max="13436" width="19.140625" bestFit="1" customWidth="1"/>
    <col min="13437" max="13437" width="12.7109375" bestFit="1" customWidth="1"/>
    <col min="13438" max="13438" width="4.42578125" customWidth="1"/>
    <col min="13439" max="13439" width="11.85546875" bestFit="1" customWidth="1"/>
    <col min="13440" max="13440" width="4.7109375" customWidth="1"/>
    <col min="13441" max="13441" width="12.7109375" bestFit="1" customWidth="1"/>
    <col min="13442" max="13442" width="12.7109375" customWidth="1"/>
    <col min="13444" max="13444" width="51.7109375" customWidth="1"/>
    <col min="13445" max="13445" width="1.28515625" customWidth="1"/>
    <col min="13446" max="13446" width="14.28515625" customWidth="1"/>
    <col min="13449" max="13449" width="3.7109375" customWidth="1"/>
    <col min="13450" max="13450" width="36" bestFit="1" customWidth="1"/>
    <col min="13451" max="13451" width="3.140625" customWidth="1"/>
    <col min="13452" max="13452" width="13.28515625" customWidth="1"/>
    <col min="13453" max="13453" width="3.7109375" customWidth="1"/>
    <col min="13455" max="13455" width="13.42578125" customWidth="1"/>
    <col min="13456" max="13456" width="34.85546875" bestFit="1" customWidth="1"/>
    <col min="13457" max="13457" width="3.5703125" customWidth="1"/>
    <col min="13458" max="13458" width="12.42578125" customWidth="1"/>
    <col min="13459" max="13459" width="4" customWidth="1"/>
    <col min="13460" max="13460" width="16.42578125" bestFit="1" customWidth="1"/>
    <col min="13461" max="13461" width="2.42578125" customWidth="1"/>
    <col min="13462" max="13462" width="25.42578125" customWidth="1"/>
    <col min="13463" max="13463" width="2.140625" bestFit="1" customWidth="1"/>
    <col min="13464" max="13464" width="27.140625" customWidth="1"/>
    <col min="13465" max="13465" width="2.140625" bestFit="1" customWidth="1"/>
    <col min="13466" max="13466" width="17.5703125" customWidth="1"/>
    <col min="13467" max="13467" width="9.28515625" bestFit="1" customWidth="1"/>
    <col min="13469" max="13469" width="1.5703125" customWidth="1"/>
    <col min="13470" max="13470" width="20.140625" bestFit="1" customWidth="1"/>
    <col min="13471" max="13471" width="3.7109375" customWidth="1"/>
    <col min="13472" max="13472" width="15.5703125" customWidth="1"/>
    <col min="13473" max="13473" width="14.42578125" customWidth="1"/>
    <col min="13474" max="13474" width="25.28515625" customWidth="1"/>
    <col min="13475" max="13475" width="2" customWidth="1"/>
    <col min="13476" max="13476" width="12" bestFit="1" customWidth="1"/>
    <col min="13477" max="13477" width="4.5703125" customWidth="1"/>
    <col min="13478" max="13478" width="15.42578125" customWidth="1"/>
    <col min="13479" max="13479" width="2" bestFit="1" customWidth="1"/>
    <col min="13480" max="13480" width="15" customWidth="1"/>
    <col min="13481" max="13481" width="24.5703125" bestFit="1" customWidth="1"/>
    <col min="13482" max="13482" width="12.7109375" customWidth="1"/>
    <col min="13483" max="13483" width="27.28515625" bestFit="1" customWidth="1"/>
    <col min="13484" max="13484" width="4.5703125" customWidth="1"/>
    <col min="13486" max="13486" width="3.7109375" customWidth="1"/>
    <col min="13487" max="13487" width="16" customWidth="1"/>
    <col min="13488" max="13488" width="2" bestFit="1" customWidth="1"/>
    <col min="13489" max="13489" width="17.28515625" customWidth="1"/>
    <col min="13490" max="13490" width="2.140625" bestFit="1" customWidth="1"/>
    <col min="13491" max="13491" width="14.42578125" customWidth="1"/>
    <col min="13492" max="13492" width="52.5703125" bestFit="1" customWidth="1"/>
    <col min="13493" max="13493" width="3.140625" customWidth="1"/>
    <col min="13494" max="13494" width="16.140625" customWidth="1"/>
    <col min="13498" max="13498" width="52.5703125" bestFit="1" customWidth="1"/>
    <col min="13570" max="13570" width="26.28515625" bestFit="1" customWidth="1"/>
    <col min="13571" max="13571" width="17.42578125" customWidth="1"/>
    <col min="13572" max="13572" width="14.28515625" customWidth="1"/>
    <col min="13574" max="13574" width="25.140625" customWidth="1"/>
    <col min="13575" max="13575" width="14.42578125" customWidth="1"/>
    <col min="13576" max="13576" width="12.140625" bestFit="1" customWidth="1"/>
    <col min="13577" max="13577" width="11.7109375" bestFit="1" customWidth="1"/>
    <col min="13578" max="13578" width="11.7109375" customWidth="1"/>
    <col min="13579" max="13579" width="9.7109375" customWidth="1"/>
    <col min="13580" max="13580" width="2.7109375" customWidth="1"/>
    <col min="13581" max="13581" width="0.28515625" customWidth="1"/>
    <col min="13582" max="13586" width="0" hidden="1" customWidth="1"/>
    <col min="13587" max="13587" width="3.7109375" customWidth="1"/>
    <col min="13588" max="13690" width="0" hidden="1" customWidth="1"/>
    <col min="13692" max="13692" width="19.140625" bestFit="1" customWidth="1"/>
    <col min="13693" max="13693" width="12.7109375" bestFit="1" customWidth="1"/>
    <col min="13694" max="13694" width="4.42578125" customWidth="1"/>
    <col min="13695" max="13695" width="11.85546875" bestFit="1" customWidth="1"/>
    <col min="13696" max="13696" width="4.7109375" customWidth="1"/>
    <col min="13697" max="13697" width="12.7109375" bestFit="1" customWidth="1"/>
    <col min="13698" max="13698" width="12.7109375" customWidth="1"/>
    <col min="13700" max="13700" width="51.7109375" customWidth="1"/>
    <col min="13701" max="13701" width="1.28515625" customWidth="1"/>
    <col min="13702" max="13702" width="14.28515625" customWidth="1"/>
    <col min="13705" max="13705" width="3.7109375" customWidth="1"/>
    <col min="13706" max="13706" width="36" bestFit="1" customWidth="1"/>
    <col min="13707" max="13707" width="3.140625" customWidth="1"/>
    <col min="13708" max="13708" width="13.28515625" customWidth="1"/>
    <col min="13709" max="13709" width="3.7109375" customWidth="1"/>
    <col min="13711" max="13711" width="13.42578125" customWidth="1"/>
    <col min="13712" max="13712" width="34.85546875" bestFit="1" customWidth="1"/>
    <col min="13713" max="13713" width="3.5703125" customWidth="1"/>
    <col min="13714" max="13714" width="12.42578125" customWidth="1"/>
    <col min="13715" max="13715" width="4" customWidth="1"/>
    <col min="13716" max="13716" width="16.42578125" bestFit="1" customWidth="1"/>
    <col min="13717" max="13717" width="2.42578125" customWidth="1"/>
    <col min="13718" max="13718" width="25.42578125" customWidth="1"/>
    <col min="13719" max="13719" width="2.140625" bestFit="1" customWidth="1"/>
    <col min="13720" max="13720" width="27.140625" customWidth="1"/>
    <col min="13721" max="13721" width="2.140625" bestFit="1" customWidth="1"/>
    <col min="13722" max="13722" width="17.5703125" customWidth="1"/>
    <col min="13723" max="13723" width="9.28515625" bestFit="1" customWidth="1"/>
    <col min="13725" max="13725" width="1.5703125" customWidth="1"/>
    <col min="13726" max="13726" width="20.140625" bestFit="1" customWidth="1"/>
    <col min="13727" max="13727" width="3.7109375" customWidth="1"/>
    <col min="13728" max="13728" width="15.5703125" customWidth="1"/>
    <col min="13729" max="13729" width="14.42578125" customWidth="1"/>
    <col min="13730" max="13730" width="25.28515625" customWidth="1"/>
    <col min="13731" max="13731" width="2" customWidth="1"/>
    <col min="13732" max="13732" width="12" bestFit="1" customWidth="1"/>
    <col min="13733" max="13733" width="4.5703125" customWidth="1"/>
    <col min="13734" max="13734" width="15.42578125" customWidth="1"/>
    <col min="13735" max="13735" width="2" bestFit="1" customWidth="1"/>
    <col min="13736" max="13736" width="15" customWidth="1"/>
    <col min="13737" max="13737" width="24.5703125" bestFit="1" customWidth="1"/>
    <col min="13738" max="13738" width="12.7109375" customWidth="1"/>
    <col min="13739" max="13739" width="27.28515625" bestFit="1" customWidth="1"/>
    <col min="13740" max="13740" width="4.5703125" customWidth="1"/>
    <col min="13742" max="13742" width="3.7109375" customWidth="1"/>
    <col min="13743" max="13743" width="16" customWidth="1"/>
    <col min="13744" max="13744" width="2" bestFit="1" customWidth="1"/>
    <col min="13745" max="13745" width="17.28515625" customWidth="1"/>
    <col min="13746" max="13746" width="2.140625" bestFit="1" customWidth="1"/>
    <col min="13747" max="13747" width="14.42578125" customWidth="1"/>
    <col min="13748" max="13748" width="52.5703125" bestFit="1" customWidth="1"/>
    <col min="13749" max="13749" width="3.140625" customWidth="1"/>
    <col min="13750" max="13750" width="16.140625" customWidth="1"/>
    <col min="13754" max="13754" width="52.5703125" bestFit="1" customWidth="1"/>
    <col min="13826" max="13826" width="26.28515625" bestFit="1" customWidth="1"/>
    <col min="13827" max="13827" width="17.42578125" customWidth="1"/>
    <col min="13828" max="13828" width="14.28515625" customWidth="1"/>
    <col min="13830" max="13830" width="25.140625" customWidth="1"/>
    <col min="13831" max="13831" width="14.42578125" customWidth="1"/>
    <col min="13832" max="13832" width="12.140625" bestFit="1" customWidth="1"/>
    <col min="13833" max="13833" width="11.7109375" bestFit="1" customWidth="1"/>
    <col min="13834" max="13834" width="11.7109375" customWidth="1"/>
    <col min="13835" max="13835" width="9.7109375" customWidth="1"/>
    <col min="13836" max="13836" width="2.7109375" customWidth="1"/>
    <col min="13837" max="13837" width="0.28515625" customWidth="1"/>
    <col min="13838" max="13842" width="0" hidden="1" customWidth="1"/>
    <col min="13843" max="13843" width="3.7109375" customWidth="1"/>
    <col min="13844" max="13946" width="0" hidden="1" customWidth="1"/>
    <col min="13948" max="13948" width="19.140625" bestFit="1" customWidth="1"/>
    <col min="13949" max="13949" width="12.7109375" bestFit="1" customWidth="1"/>
    <col min="13950" max="13950" width="4.42578125" customWidth="1"/>
    <col min="13951" max="13951" width="11.85546875" bestFit="1" customWidth="1"/>
    <col min="13952" max="13952" width="4.7109375" customWidth="1"/>
    <col min="13953" max="13953" width="12.7109375" bestFit="1" customWidth="1"/>
    <col min="13954" max="13954" width="12.7109375" customWidth="1"/>
    <col min="13956" max="13956" width="51.7109375" customWidth="1"/>
    <col min="13957" max="13957" width="1.28515625" customWidth="1"/>
    <col min="13958" max="13958" width="14.28515625" customWidth="1"/>
    <col min="13961" max="13961" width="3.7109375" customWidth="1"/>
    <col min="13962" max="13962" width="36" bestFit="1" customWidth="1"/>
    <col min="13963" max="13963" width="3.140625" customWidth="1"/>
    <col min="13964" max="13964" width="13.28515625" customWidth="1"/>
    <col min="13965" max="13965" width="3.7109375" customWidth="1"/>
    <col min="13967" max="13967" width="13.42578125" customWidth="1"/>
    <col min="13968" max="13968" width="34.85546875" bestFit="1" customWidth="1"/>
    <col min="13969" max="13969" width="3.5703125" customWidth="1"/>
    <col min="13970" max="13970" width="12.42578125" customWidth="1"/>
    <col min="13971" max="13971" width="4" customWidth="1"/>
    <col min="13972" max="13972" width="16.42578125" bestFit="1" customWidth="1"/>
    <col min="13973" max="13973" width="2.42578125" customWidth="1"/>
    <col min="13974" max="13974" width="25.42578125" customWidth="1"/>
    <col min="13975" max="13975" width="2.140625" bestFit="1" customWidth="1"/>
    <col min="13976" max="13976" width="27.140625" customWidth="1"/>
    <col min="13977" max="13977" width="2.140625" bestFit="1" customWidth="1"/>
    <col min="13978" max="13978" width="17.5703125" customWidth="1"/>
    <col min="13979" max="13979" width="9.28515625" bestFit="1" customWidth="1"/>
    <col min="13981" max="13981" width="1.5703125" customWidth="1"/>
    <col min="13982" max="13982" width="20.140625" bestFit="1" customWidth="1"/>
    <col min="13983" max="13983" width="3.7109375" customWidth="1"/>
    <col min="13984" max="13984" width="15.5703125" customWidth="1"/>
    <col min="13985" max="13985" width="14.42578125" customWidth="1"/>
    <col min="13986" max="13986" width="25.28515625" customWidth="1"/>
    <col min="13987" max="13987" width="2" customWidth="1"/>
    <col min="13988" max="13988" width="12" bestFit="1" customWidth="1"/>
    <col min="13989" max="13989" width="4.5703125" customWidth="1"/>
    <col min="13990" max="13990" width="15.42578125" customWidth="1"/>
    <col min="13991" max="13991" width="2" bestFit="1" customWidth="1"/>
    <col min="13992" max="13992" width="15" customWidth="1"/>
    <col min="13993" max="13993" width="24.5703125" bestFit="1" customWidth="1"/>
    <col min="13994" max="13994" width="12.7109375" customWidth="1"/>
    <col min="13995" max="13995" width="27.28515625" bestFit="1" customWidth="1"/>
    <col min="13996" max="13996" width="4.5703125" customWidth="1"/>
    <col min="13998" max="13998" width="3.7109375" customWidth="1"/>
    <col min="13999" max="13999" width="16" customWidth="1"/>
    <col min="14000" max="14000" width="2" bestFit="1" customWidth="1"/>
    <col min="14001" max="14001" width="17.28515625" customWidth="1"/>
    <col min="14002" max="14002" width="2.140625" bestFit="1" customWidth="1"/>
    <col min="14003" max="14003" width="14.42578125" customWidth="1"/>
    <col min="14004" max="14004" width="52.5703125" bestFit="1" customWidth="1"/>
    <col min="14005" max="14005" width="3.140625" customWidth="1"/>
    <col min="14006" max="14006" width="16.140625" customWidth="1"/>
    <col min="14010" max="14010" width="52.5703125" bestFit="1" customWidth="1"/>
    <col min="14082" max="14082" width="26.28515625" bestFit="1" customWidth="1"/>
    <col min="14083" max="14083" width="17.42578125" customWidth="1"/>
    <col min="14084" max="14084" width="14.28515625" customWidth="1"/>
    <col min="14086" max="14086" width="25.140625" customWidth="1"/>
    <col min="14087" max="14087" width="14.42578125" customWidth="1"/>
    <col min="14088" max="14088" width="12.140625" bestFit="1" customWidth="1"/>
    <col min="14089" max="14089" width="11.7109375" bestFit="1" customWidth="1"/>
    <col min="14090" max="14090" width="11.7109375" customWidth="1"/>
    <col min="14091" max="14091" width="9.7109375" customWidth="1"/>
    <col min="14092" max="14092" width="2.7109375" customWidth="1"/>
    <col min="14093" max="14093" width="0.28515625" customWidth="1"/>
    <col min="14094" max="14098" width="0" hidden="1" customWidth="1"/>
    <col min="14099" max="14099" width="3.7109375" customWidth="1"/>
    <col min="14100" max="14202" width="0" hidden="1" customWidth="1"/>
    <col min="14204" max="14204" width="19.140625" bestFit="1" customWidth="1"/>
    <col min="14205" max="14205" width="12.7109375" bestFit="1" customWidth="1"/>
    <col min="14206" max="14206" width="4.42578125" customWidth="1"/>
    <col min="14207" max="14207" width="11.85546875" bestFit="1" customWidth="1"/>
    <col min="14208" max="14208" width="4.7109375" customWidth="1"/>
    <col min="14209" max="14209" width="12.7109375" bestFit="1" customWidth="1"/>
    <col min="14210" max="14210" width="12.7109375" customWidth="1"/>
    <col min="14212" max="14212" width="51.7109375" customWidth="1"/>
    <col min="14213" max="14213" width="1.28515625" customWidth="1"/>
    <col min="14214" max="14214" width="14.28515625" customWidth="1"/>
    <col min="14217" max="14217" width="3.7109375" customWidth="1"/>
    <col min="14218" max="14218" width="36" bestFit="1" customWidth="1"/>
    <col min="14219" max="14219" width="3.140625" customWidth="1"/>
    <col min="14220" max="14220" width="13.28515625" customWidth="1"/>
    <col min="14221" max="14221" width="3.7109375" customWidth="1"/>
    <col min="14223" max="14223" width="13.42578125" customWidth="1"/>
    <col min="14224" max="14224" width="34.85546875" bestFit="1" customWidth="1"/>
    <col min="14225" max="14225" width="3.5703125" customWidth="1"/>
    <col min="14226" max="14226" width="12.42578125" customWidth="1"/>
    <col min="14227" max="14227" width="4" customWidth="1"/>
    <col min="14228" max="14228" width="16.42578125" bestFit="1" customWidth="1"/>
    <col min="14229" max="14229" width="2.42578125" customWidth="1"/>
    <col min="14230" max="14230" width="25.42578125" customWidth="1"/>
    <col min="14231" max="14231" width="2.140625" bestFit="1" customWidth="1"/>
    <col min="14232" max="14232" width="27.140625" customWidth="1"/>
    <col min="14233" max="14233" width="2.140625" bestFit="1" customWidth="1"/>
    <col min="14234" max="14234" width="17.5703125" customWidth="1"/>
    <col min="14235" max="14235" width="9.28515625" bestFit="1" customWidth="1"/>
    <col min="14237" max="14237" width="1.5703125" customWidth="1"/>
    <col min="14238" max="14238" width="20.140625" bestFit="1" customWidth="1"/>
    <col min="14239" max="14239" width="3.7109375" customWidth="1"/>
    <col min="14240" max="14240" width="15.5703125" customWidth="1"/>
    <col min="14241" max="14241" width="14.42578125" customWidth="1"/>
    <col min="14242" max="14242" width="25.28515625" customWidth="1"/>
    <col min="14243" max="14243" width="2" customWidth="1"/>
    <col min="14244" max="14244" width="12" bestFit="1" customWidth="1"/>
    <col min="14245" max="14245" width="4.5703125" customWidth="1"/>
    <col min="14246" max="14246" width="15.42578125" customWidth="1"/>
    <col min="14247" max="14247" width="2" bestFit="1" customWidth="1"/>
    <col min="14248" max="14248" width="15" customWidth="1"/>
    <col min="14249" max="14249" width="24.5703125" bestFit="1" customWidth="1"/>
    <col min="14250" max="14250" width="12.7109375" customWidth="1"/>
    <col min="14251" max="14251" width="27.28515625" bestFit="1" customWidth="1"/>
    <col min="14252" max="14252" width="4.5703125" customWidth="1"/>
    <col min="14254" max="14254" width="3.7109375" customWidth="1"/>
    <col min="14255" max="14255" width="16" customWidth="1"/>
    <col min="14256" max="14256" width="2" bestFit="1" customWidth="1"/>
    <col min="14257" max="14257" width="17.28515625" customWidth="1"/>
    <col min="14258" max="14258" width="2.140625" bestFit="1" customWidth="1"/>
    <col min="14259" max="14259" width="14.42578125" customWidth="1"/>
    <col min="14260" max="14260" width="52.5703125" bestFit="1" customWidth="1"/>
    <col min="14261" max="14261" width="3.140625" customWidth="1"/>
    <col min="14262" max="14262" width="16.140625" customWidth="1"/>
    <col min="14266" max="14266" width="52.5703125" bestFit="1" customWidth="1"/>
    <col min="14338" max="14338" width="26.28515625" bestFit="1" customWidth="1"/>
    <col min="14339" max="14339" width="17.42578125" customWidth="1"/>
    <col min="14340" max="14340" width="14.28515625" customWidth="1"/>
    <col min="14342" max="14342" width="25.140625" customWidth="1"/>
    <col min="14343" max="14343" width="14.42578125" customWidth="1"/>
    <col min="14344" max="14344" width="12.140625" bestFit="1" customWidth="1"/>
    <col min="14345" max="14345" width="11.7109375" bestFit="1" customWidth="1"/>
    <col min="14346" max="14346" width="11.7109375" customWidth="1"/>
    <col min="14347" max="14347" width="9.7109375" customWidth="1"/>
    <col min="14348" max="14348" width="2.7109375" customWidth="1"/>
    <col min="14349" max="14349" width="0.28515625" customWidth="1"/>
    <col min="14350" max="14354" width="0" hidden="1" customWidth="1"/>
    <col min="14355" max="14355" width="3.7109375" customWidth="1"/>
    <col min="14356" max="14458" width="0" hidden="1" customWidth="1"/>
    <col min="14460" max="14460" width="19.140625" bestFit="1" customWidth="1"/>
    <col min="14461" max="14461" width="12.7109375" bestFit="1" customWidth="1"/>
    <col min="14462" max="14462" width="4.42578125" customWidth="1"/>
    <col min="14463" max="14463" width="11.85546875" bestFit="1" customWidth="1"/>
    <col min="14464" max="14464" width="4.7109375" customWidth="1"/>
    <col min="14465" max="14465" width="12.7109375" bestFit="1" customWidth="1"/>
    <col min="14466" max="14466" width="12.7109375" customWidth="1"/>
    <col min="14468" max="14468" width="51.7109375" customWidth="1"/>
    <col min="14469" max="14469" width="1.28515625" customWidth="1"/>
    <col min="14470" max="14470" width="14.28515625" customWidth="1"/>
    <col min="14473" max="14473" width="3.7109375" customWidth="1"/>
    <col min="14474" max="14474" width="36" bestFit="1" customWidth="1"/>
    <col min="14475" max="14475" width="3.140625" customWidth="1"/>
    <col min="14476" max="14476" width="13.28515625" customWidth="1"/>
    <col min="14477" max="14477" width="3.7109375" customWidth="1"/>
    <col min="14479" max="14479" width="13.42578125" customWidth="1"/>
    <col min="14480" max="14480" width="34.85546875" bestFit="1" customWidth="1"/>
    <col min="14481" max="14481" width="3.5703125" customWidth="1"/>
    <col min="14482" max="14482" width="12.42578125" customWidth="1"/>
    <col min="14483" max="14483" width="4" customWidth="1"/>
    <col min="14484" max="14484" width="16.42578125" bestFit="1" customWidth="1"/>
    <col min="14485" max="14485" width="2.42578125" customWidth="1"/>
    <col min="14486" max="14486" width="25.42578125" customWidth="1"/>
    <col min="14487" max="14487" width="2.140625" bestFit="1" customWidth="1"/>
    <col min="14488" max="14488" width="27.140625" customWidth="1"/>
    <col min="14489" max="14489" width="2.140625" bestFit="1" customWidth="1"/>
    <col min="14490" max="14490" width="17.5703125" customWidth="1"/>
    <col min="14491" max="14491" width="9.28515625" bestFit="1" customWidth="1"/>
    <col min="14493" max="14493" width="1.5703125" customWidth="1"/>
    <col min="14494" max="14494" width="20.140625" bestFit="1" customWidth="1"/>
    <col min="14495" max="14495" width="3.7109375" customWidth="1"/>
    <col min="14496" max="14496" width="15.5703125" customWidth="1"/>
    <col min="14497" max="14497" width="14.42578125" customWidth="1"/>
    <col min="14498" max="14498" width="25.28515625" customWidth="1"/>
    <col min="14499" max="14499" width="2" customWidth="1"/>
    <col min="14500" max="14500" width="12" bestFit="1" customWidth="1"/>
    <col min="14501" max="14501" width="4.5703125" customWidth="1"/>
    <col min="14502" max="14502" width="15.42578125" customWidth="1"/>
    <col min="14503" max="14503" width="2" bestFit="1" customWidth="1"/>
    <col min="14504" max="14504" width="15" customWidth="1"/>
    <col min="14505" max="14505" width="24.5703125" bestFit="1" customWidth="1"/>
    <col min="14506" max="14506" width="12.7109375" customWidth="1"/>
    <col min="14507" max="14507" width="27.28515625" bestFit="1" customWidth="1"/>
    <col min="14508" max="14508" width="4.5703125" customWidth="1"/>
    <col min="14510" max="14510" width="3.7109375" customWidth="1"/>
    <col min="14511" max="14511" width="16" customWidth="1"/>
    <col min="14512" max="14512" width="2" bestFit="1" customWidth="1"/>
    <col min="14513" max="14513" width="17.28515625" customWidth="1"/>
    <col min="14514" max="14514" width="2.140625" bestFit="1" customWidth="1"/>
    <col min="14515" max="14515" width="14.42578125" customWidth="1"/>
    <col min="14516" max="14516" width="52.5703125" bestFit="1" customWidth="1"/>
    <col min="14517" max="14517" width="3.140625" customWidth="1"/>
    <col min="14518" max="14518" width="16.140625" customWidth="1"/>
    <col min="14522" max="14522" width="52.5703125" bestFit="1" customWidth="1"/>
    <col min="14594" max="14594" width="26.28515625" bestFit="1" customWidth="1"/>
    <col min="14595" max="14595" width="17.42578125" customWidth="1"/>
    <col min="14596" max="14596" width="14.28515625" customWidth="1"/>
    <col min="14598" max="14598" width="25.140625" customWidth="1"/>
    <col min="14599" max="14599" width="14.42578125" customWidth="1"/>
    <col min="14600" max="14600" width="12.140625" bestFit="1" customWidth="1"/>
    <col min="14601" max="14601" width="11.7109375" bestFit="1" customWidth="1"/>
    <col min="14602" max="14602" width="11.7109375" customWidth="1"/>
    <col min="14603" max="14603" width="9.7109375" customWidth="1"/>
    <col min="14604" max="14604" width="2.7109375" customWidth="1"/>
    <col min="14605" max="14605" width="0.28515625" customWidth="1"/>
    <col min="14606" max="14610" width="0" hidden="1" customWidth="1"/>
    <col min="14611" max="14611" width="3.7109375" customWidth="1"/>
    <col min="14612" max="14714" width="0" hidden="1" customWidth="1"/>
    <col min="14716" max="14716" width="19.140625" bestFit="1" customWidth="1"/>
    <col min="14717" max="14717" width="12.7109375" bestFit="1" customWidth="1"/>
    <col min="14718" max="14718" width="4.42578125" customWidth="1"/>
    <col min="14719" max="14719" width="11.85546875" bestFit="1" customWidth="1"/>
    <col min="14720" max="14720" width="4.7109375" customWidth="1"/>
    <col min="14721" max="14721" width="12.7109375" bestFit="1" customWidth="1"/>
    <col min="14722" max="14722" width="12.7109375" customWidth="1"/>
    <col min="14724" max="14724" width="51.7109375" customWidth="1"/>
    <col min="14725" max="14725" width="1.28515625" customWidth="1"/>
    <col min="14726" max="14726" width="14.28515625" customWidth="1"/>
    <col min="14729" max="14729" width="3.7109375" customWidth="1"/>
    <col min="14730" max="14730" width="36" bestFit="1" customWidth="1"/>
    <col min="14731" max="14731" width="3.140625" customWidth="1"/>
    <col min="14732" max="14732" width="13.28515625" customWidth="1"/>
    <col min="14733" max="14733" width="3.7109375" customWidth="1"/>
    <col min="14735" max="14735" width="13.42578125" customWidth="1"/>
    <col min="14736" max="14736" width="34.85546875" bestFit="1" customWidth="1"/>
    <col min="14737" max="14737" width="3.5703125" customWidth="1"/>
    <col min="14738" max="14738" width="12.42578125" customWidth="1"/>
    <col min="14739" max="14739" width="4" customWidth="1"/>
    <col min="14740" max="14740" width="16.42578125" bestFit="1" customWidth="1"/>
    <col min="14741" max="14741" width="2.42578125" customWidth="1"/>
    <col min="14742" max="14742" width="25.42578125" customWidth="1"/>
    <col min="14743" max="14743" width="2.140625" bestFit="1" customWidth="1"/>
    <col min="14744" max="14744" width="27.140625" customWidth="1"/>
    <col min="14745" max="14745" width="2.140625" bestFit="1" customWidth="1"/>
    <col min="14746" max="14746" width="17.5703125" customWidth="1"/>
    <col min="14747" max="14747" width="9.28515625" bestFit="1" customWidth="1"/>
    <col min="14749" max="14749" width="1.5703125" customWidth="1"/>
    <col min="14750" max="14750" width="20.140625" bestFit="1" customWidth="1"/>
    <col min="14751" max="14751" width="3.7109375" customWidth="1"/>
    <col min="14752" max="14752" width="15.5703125" customWidth="1"/>
    <col min="14753" max="14753" width="14.42578125" customWidth="1"/>
    <col min="14754" max="14754" width="25.28515625" customWidth="1"/>
    <col min="14755" max="14755" width="2" customWidth="1"/>
    <col min="14756" max="14756" width="12" bestFit="1" customWidth="1"/>
    <col min="14757" max="14757" width="4.5703125" customWidth="1"/>
    <col min="14758" max="14758" width="15.42578125" customWidth="1"/>
    <col min="14759" max="14759" width="2" bestFit="1" customWidth="1"/>
    <col min="14760" max="14760" width="15" customWidth="1"/>
    <col min="14761" max="14761" width="24.5703125" bestFit="1" customWidth="1"/>
    <col min="14762" max="14762" width="12.7109375" customWidth="1"/>
    <col min="14763" max="14763" width="27.28515625" bestFit="1" customWidth="1"/>
    <col min="14764" max="14764" width="4.5703125" customWidth="1"/>
    <col min="14766" max="14766" width="3.7109375" customWidth="1"/>
    <col min="14767" max="14767" width="16" customWidth="1"/>
    <col min="14768" max="14768" width="2" bestFit="1" customWidth="1"/>
    <col min="14769" max="14769" width="17.28515625" customWidth="1"/>
    <col min="14770" max="14770" width="2.140625" bestFit="1" customWidth="1"/>
    <col min="14771" max="14771" width="14.42578125" customWidth="1"/>
    <col min="14772" max="14772" width="52.5703125" bestFit="1" customWidth="1"/>
    <col min="14773" max="14773" width="3.140625" customWidth="1"/>
    <col min="14774" max="14774" width="16.140625" customWidth="1"/>
    <col min="14778" max="14778" width="52.5703125" bestFit="1" customWidth="1"/>
    <col min="14850" max="14850" width="26.28515625" bestFit="1" customWidth="1"/>
    <col min="14851" max="14851" width="17.42578125" customWidth="1"/>
    <col min="14852" max="14852" width="14.28515625" customWidth="1"/>
    <col min="14854" max="14854" width="25.140625" customWidth="1"/>
    <col min="14855" max="14855" width="14.42578125" customWidth="1"/>
    <col min="14856" max="14856" width="12.140625" bestFit="1" customWidth="1"/>
    <col min="14857" max="14857" width="11.7109375" bestFit="1" customWidth="1"/>
    <col min="14858" max="14858" width="11.7109375" customWidth="1"/>
    <col min="14859" max="14859" width="9.7109375" customWidth="1"/>
    <col min="14860" max="14860" width="2.7109375" customWidth="1"/>
    <col min="14861" max="14861" width="0.28515625" customWidth="1"/>
    <col min="14862" max="14866" width="0" hidden="1" customWidth="1"/>
    <col min="14867" max="14867" width="3.7109375" customWidth="1"/>
    <col min="14868" max="14970" width="0" hidden="1" customWidth="1"/>
    <col min="14972" max="14972" width="19.140625" bestFit="1" customWidth="1"/>
    <col min="14973" max="14973" width="12.7109375" bestFit="1" customWidth="1"/>
    <col min="14974" max="14974" width="4.42578125" customWidth="1"/>
    <col min="14975" max="14975" width="11.85546875" bestFit="1" customWidth="1"/>
    <col min="14976" max="14976" width="4.7109375" customWidth="1"/>
    <col min="14977" max="14977" width="12.7109375" bestFit="1" customWidth="1"/>
    <col min="14978" max="14978" width="12.7109375" customWidth="1"/>
    <col min="14980" max="14980" width="51.7109375" customWidth="1"/>
    <col min="14981" max="14981" width="1.28515625" customWidth="1"/>
    <col min="14982" max="14982" width="14.28515625" customWidth="1"/>
    <col min="14985" max="14985" width="3.7109375" customWidth="1"/>
    <col min="14986" max="14986" width="36" bestFit="1" customWidth="1"/>
    <col min="14987" max="14987" width="3.140625" customWidth="1"/>
    <col min="14988" max="14988" width="13.28515625" customWidth="1"/>
    <col min="14989" max="14989" width="3.7109375" customWidth="1"/>
    <col min="14991" max="14991" width="13.42578125" customWidth="1"/>
    <col min="14992" max="14992" width="34.85546875" bestFit="1" customWidth="1"/>
    <col min="14993" max="14993" width="3.5703125" customWidth="1"/>
    <col min="14994" max="14994" width="12.42578125" customWidth="1"/>
    <col min="14995" max="14995" width="4" customWidth="1"/>
    <col min="14996" max="14996" width="16.42578125" bestFit="1" customWidth="1"/>
    <col min="14997" max="14997" width="2.42578125" customWidth="1"/>
    <col min="14998" max="14998" width="25.42578125" customWidth="1"/>
    <col min="14999" max="14999" width="2.140625" bestFit="1" customWidth="1"/>
    <col min="15000" max="15000" width="27.140625" customWidth="1"/>
    <col min="15001" max="15001" width="2.140625" bestFit="1" customWidth="1"/>
    <col min="15002" max="15002" width="17.5703125" customWidth="1"/>
    <col min="15003" max="15003" width="9.28515625" bestFit="1" customWidth="1"/>
    <col min="15005" max="15005" width="1.5703125" customWidth="1"/>
    <col min="15006" max="15006" width="20.140625" bestFit="1" customWidth="1"/>
    <col min="15007" max="15007" width="3.7109375" customWidth="1"/>
    <col min="15008" max="15008" width="15.5703125" customWidth="1"/>
    <col min="15009" max="15009" width="14.42578125" customWidth="1"/>
    <col min="15010" max="15010" width="25.28515625" customWidth="1"/>
    <col min="15011" max="15011" width="2" customWidth="1"/>
    <col min="15012" max="15012" width="12" bestFit="1" customWidth="1"/>
    <col min="15013" max="15013" width="4.5703125" customWidth="1"/>
    <col min="15014" max="15014" width="15.42578125" customWidth="1"/>
    <col min="15015" max="15015" width="2" bestFit="1" customWidth="1"/>
    <col min="15016" max="15016" width="15" customWidth="1"/>
    <col min="15017" max="15017" width="24.5703125" bestFit="1" customWidth="1"/>
    <col min="15018" max="15018" width="12.7109375" customWidth="1"/>
    <col min="15019" max="15019" width="27.28515625" bestFit="1" customWidth="1"/>
    <col min="15020" max="15020" width="4.5703125" customWidth="1"/>
    <col min="15022" max="15022" width="3.7109375" customWidth="1"/>
    <col min="15023" max="15023" width="16" customWidth="1"/>
    <col min="15024" max="15024" width="2" bestFit="1" customWidth="1"/>
    <col min="15025" max="15025" width="17.28515625" customWidth="1"/>
    <col min="15026" max="15026" width="2.140625" bestFit="1" customWidth="1"/>
    <col min="15027" max="15027" width="14.42578125" customWidth="1"/>
    <col min="15028" max="15028" width="52.5703125" bestFit="1" customWidth="1"/>
    <col min="15029" max="15029" width="3.140625" customWidth="1"/>
    <col min="15030" max="15030" width="16.140625" customWidth="1"/>
    <col min="15034" max="15034" width="52.5703125" bestFit="1" customWidth="1"/>
    <col min="15106" max="15106" width="26.28515625" bestFit="1" customWidth="1"/>
    <col min="15107" max="15107" width="17.42578125" customWidth="1"/>
    <col min="15108" max="15108" width="14.28515625" customWidth="1"/>
    <col min="15110" max="15110" width="25.140625" customWidth="1"/>
    <col min="15111" max="15111" width="14.42578125" customWidth="1"/>
    <col min="15112" max="15112" width="12.140625" bestFit="1" customWidth="1"/>
    <col min="15113" max="15113" width="11.7109375" bestFit="1" customWidth="1"/>
    <col min="15114" max="15114" width="11.7109375" customWidth="1"/>
    <col min="15115" max="15115" width="9.7109375" customWidth="1"/>
    <col min="15116" max="15116" width="2.7109375" customWidth="1"/>
    <col min="15117" max="15117" width="0.28515625" customWidth="1"/>
    <col min="15118" max="15122" width="0" hidden="1" customWidth="1"/>
    <col min="15123" max="15123" width="3.7109375" customWidth="1"/>
    <col min="15124" max="15226" width="0" hidden="1" customWidth="1"/>
    <col min="15228" max="15228" width="19.140625" bestFit="1" customWidth="1"/>
    <col min="15229" max="15229" width="12.7109375" bestFit="1" customWidth="1"/>
    <col min="15230" max="15230" width="4.42578125" customWidth="1"/>
    <col min="15231" max="15231" width="11.85546875" bestFit="1" customWidth="1"/>
    <col min="15232" max="15232" width="4.7109375" customWidth="1"/>
    <col min="15233" max="15233" width="12.7109375" bestFit="1" customWidth="1"/>
    <col min="15234" max="15234" width="12.7109375" customWidth="1"/>
    <col min="15236" max="15236" width="51.7109375" customWidth="1"/>
    <col min="15237" max="15237" width="1.28515625" customWidth="1"/>
    <col min="15238" max="15238" width="14.28515625" customWidth="1"/>
    <col min="15241" max="15241" width="3.7109375" customWidth="1"/>
    <col min="15242" max="15242" width="36" bestFit="1" customWidth="1"/>
    <col min="15243" max="15243" width="3.140625" customWidth="1"/>
    <col min="15244" max="15244" width="13.28515625" customWidth="1"/>
    <col min="15245" max="15245" width="3.7109375" customWidth="1"/>
    <col min="15247" max="15247" width="13.42578125" customWidth="1"/>
    <col min="15248" max="15248" width="34.85546875" bestFit="1" customWidth="1"/>
    <col min="15249" max="15249" width="3.5703125" customWidth="1"/>
    <col min="15250" max="15250" width="12.42578125" customWidth="1"/>
    <col min="15251" max="15251" width="4" customWidth="1"/>
    <col min="15252" max="15252" width="16.42578125" bestFit="1" customWidth="1"/>
    <col min="15253" max="15253" width="2.42578125" customWidth="1"/>
    <col min="15254" max="15254" width="25.42578125" customWidth="1"/>
    <col min="15255" max="15255" width="2.140625" bestFit="1" customWidth="1"/>
    <col min="15256" max="15256" width="27.140625" customWidth="1"/>
    <col min="15257" max="15257" width="2.140625" bestFit="1" customWidth="1"/>
    <col min="15258" max="15258" width="17.5703125" customWidth="1"/>
    <col min="15259" max="15259" width="9.28515625" bestFit="1" customWidth="1"/>
    <col min="15261" max="15261" width="1.5703125" customWidth="1"/>
    <col min="15262" max="15262" width="20.140625" bestFit="1" customWidth="1"/>
    <col min="15263" max="15263" width="3.7109375" customWidth="1"/>
    <col min="15264" max="15264" width="15.5703125" customWidth="1"/>
    <col min="15265" max="15265" width="14.42578125" customWidth="1"/>
    <col min="15266" max="15266" width="25.28515625" customWidth="1"/>
    <col min="15267" max="15267" width="2" customWidth="1"/>
    <col min="15268" max="15268" width="12" bestFit="1" customWidth="1"/>
    <col min="15269" max="15269" width="4.5703125" customWidth="1"/>
    <col min="15270" max="15270" width="15.42578125" customWidth="1"/>
    <col min="15271" max="15271" width="2" bestFit="1" customWidth="1"/>
    <col min="15272" max="15272" width="15" customWidth="1"/>
    <col min="15273" max="15273" width="24.5703125" bestFit="1" customWidth="1"/>
    <col min="15274" max="15274" width="12.7109375" customWidth="1"/>
    <col min="15275" max="15275" width="27.28515625" bestFit="1" customWidth="1"/>
    <col min="15276" max="15276" width="4.5703125" customWidth="1"/>
    <col min="15278" max="15278" width="3.7109375" customWidth="1"/>
    <col min="15279" max="15279" width="16" customWidth="1"/>
    <col min="15280" max="15280" width="2" bestFit="1" customWidth="1"/>
    <col min="15281" max="15281" width="17.28515625" customWidth="1"/>
    <col min="15282" max="15282" width="2.140625" bestFit="1" customWidth="1"/>
    <col min="15283" max="15283" width="14.42578125" customWidth="1"/>
    <col min="15284" max="15284" width="52.5703125" bestFit="1" customWidth="1"/>
    <col min="15285" max="15285" width="3.140625" customWidth="1"/>
    <col min="15286" max="15286" width="16.140625" customWidth="1"/>
    <col min="15290" max="15290" width="52.5703125" bestFit="1" customWidth="1"/>
    <col min="15362" max="15362" width="26.28515625" bestFit="1" customWidth="1"/>
    <col min="15363" max="15363" width="17.42578125" customWidth="1"/>
    <col min="15364" max="15364" width="14.28515625" customWidth="1"/>
    <col min="15366" max="15366" width="25.140625" customWidth="1"/>
    <col min="15367" max="15367" width="14.42578125" customWidth="1"/>
    <col min="15368" max="15368" width="12.140625" bestFit="1" customWidth="1"/>
    <col min="15369" max="15369" width="11.7109375" bestFit="1" customWidth="1"/>
    <col min="15370" max="15370" width="11.7109375" customWidth="1"/>
    <col min="15371" max="15371" width="9.7109375" customWidth="1"/>
    <col min="15372" max="15372" width="2.7109375" customWidth="1"/>
    <col min="15373" max="15373" width="0.28515625" customWidth="1"/>
    <col min="15374" max="15378" width="0" hidden="1" customWidth="1"/>
    <col min="15379" max="15379" width="3.7109375" customWidth="1"/>
    <col min="15380" max="15482" width="0" hidden="1" customWidth="1"/>
    <col min="15484" max="15484" width="19.140625" bestFit="1" customWidth="1"/>
    <col min="15485" max="15485" width="12.7109375" bestFit="1" customWidth="1"/>
    <col min="15486" max="15486" width="4.42578125" customWidth="1"/>
    <col min="15487" max="15487" width="11.85546875" bestFit="1" customWidth="1"/>
    <col min="15488" max="15488" width="4.7109375" customWidth="1"/>
    <col min="15489" max="15489" width="12.7109375" bestFit="1" customWidth="1"/>
    <col min="15490" max="15490" width="12.7109375" customWidth="1"/>
    <col min="15492" max="15492" width="51.7109375" customWidth="1"/>
    <col min="15493" max="15493" width="1.28515625" customWidth="1"/>
    <col min="15494" max="15494" width="14.28515625" customWidth="1"/>
    <col min="15497" max="15497" width="3.7109375" customWidth="1"/>
    <col min="15498" max="15498" width="36" bestFit="1" customWidth="1"/>
    <col min="15499" max="15499" width="3.140625" customWidth="1"/>
    <col min="15500" max="15500" width="13.28515625" customWidth="1"/>
    <col min="15501" max="15501" width="3.7109375" customWidth="1"/>
    <col min="15503" max="15503" width="13.42578125" customWidth="1"/>
    <col min="15504" max="15504" width="34.85546875" bestFit="1" customWidth="1"/>
    <col min="15505" max="15505" width="3.5703125" customWidth="1"/>
    <col min="15506" max="15506" width="12.42578125" customWidth="1"/>
    <col min="15507" max="15507" width="4" customWidth="1"/>
    <col min="15508" max="15508" width="16.42578125" bestFit="1" customWidth="1"/>
    <col min="15509" max="15509" width="2.42578125" customWidth="1"/>
    <col min="15510" max="15510" width="25.42578125" customWidth="1"/>
    <col min="15511" max="15511" width="2.140625" bestFit="1" customWidth="1"/>
    <col min="15512" max="15512" width="27.140625" customWidth="1"/>
    <col min="15513" max="15513" width="2.140625" bestFit="1" customWidth="1"/>
    <col min="15514" max="15514" width="17.5703125" customWidth="1"/>
    <col min="15515" max="15515" width="9.28515625" bestFit="1" customWidth="1"/>
    <col min="15517" max="15517" width="1.5703125" customWidth="1"/>
    <col min="15518" max="15518" width="20.140625" bestFit="1" customWidth="1"/>
    <col min="15519" max="15519" width="3.7109375" customWidth="1"/>
    <col min="15520" max="15520" width="15.5703125" customWidth="1"/>
    <col min="15521" max="15521" width="14.42578125" customWidth="1"/>
    <col min="15522" max="15522" width="25.28515625" customWidth="1"/>
    <col min="15523" max="15523" width="2" customWidth="1"/>
    <col min="15524" max="15524" width="12" bestFit="1" customWidth="1"/>
    <col min="15525" max="15525" width="4.5703125" customWidth="1"/>
    <col min="15526" max="15526" width="15.42578125" customWidth="1"/>
    <col min="15527" max="15527" width="2" bestFit="1" customWidth="1"/>
    <col min="15528" max="15528" width="15" customWidth="1"/>
    <col min="15529" max="15529" width="24.5703125" bestFit="1" customWidth="1"/>
    <col min="15530" max="15530" width="12.7109375" customWidth="1"/>
    <col min="15531" max="15531" width="27.28515625" bestFit="1" customWidth="1"/>
    <col min="15532" max="15532" width="4.5703125" customWidth="1"/>
    <col min="15534" max="15534" width="3.7109375" customWidth="1"/>
    <col min="15535" max="15535" width="16" customWidth="1"/>
    <col min="15536" max="15536" width="2" bestFit="1" customWidth="1"/>
    <col min="15537" max="15537" width="17.28515625" customWidth="1"/>
    <col min="15538" max="15538" width="2.140625" bestFit="1" customWidth="1"/>
    <col min="15539" max="15539" width="14.42578125" customWidth="1"/>
    <col min="15540" max="15540" width="52.5703125" bestFit="1" customWidth="1"/>
    <col min="15541" max="15541" width="3.140625" customWidth="1"/>
    <col min="15542" max="15542" width="16.140625" customWidth="1"/>
    <col min="15546" max="15546" width="52.5703125" bestFit="1" customWidth="1"/>
    <col min="15618" max="15618" width="26.28515625" bestFit="1" customWidth="1"/>
    <col min="15619" max="15619" width="17.42578125" customWidth="1"/>
    <col min="15620" max="15620" width="14.28515625" customWidth="1"/>
    <col min="15622" max="15622" width="25.140625" customWidth="1"/>
    <col min="15623" max="15623" width="14.42578125" customWidth="1"/>
    <col min="15624" max="15624" width="12.140625" bestFit="1" customWidth="1"/>
    <col min="15625" max="15625" width="11.7109375" bestFit="1" customWidth="1"/>
    <col min="15626" max="15626" width="11.7109375" customWidth="1"/>
    <col min="15627" max="15627" width="9.7109375" customWidth="1"/>
    <col min="15628" max="15628" width="2.7109375" customWidth="1"/>
    <col min="15629" max="15629" width="0.28515625" customWidth="1"/>
    <col min="15630" max="15634" width="0" hidden="1" customWidth="1"/>
    <col min="15635" max="15635" width="3.7109375" customWidth="1"/>
    <col min="15636" max="15738" width="0" hidden="1" customWidth="1"/>
    <col min="15740" max="15740" width="19.140625" bestFit="1" customWidth="1"/>
    <col min="15741" max="15741" width="12.7109375" bestFit="1" customWidth="1"/>
    <col min="15742" max="15742" width="4.42578125" customWidth="1"/>
    <col min="15743" max="15743" width="11.85546875" bestFit="1" customWidth="1"/>
    <col min="15744" max="15744" width="4.7109375" customWidth="1"/>
    <col min="15745" max="15745" width="12.7109375" bestFit="1" customWidth="1"/>
    <col min="15746" max="15746" width="12.7109375" customWidth="1"/>
    <col min="15748" max="15748" width="51.7109375" customWidth="1"/>
    <col min="15749" max="15749" width="1.28515625" customWidth="1"/>
    <col min="15750" max="15750" width="14.28515625" customWidth="1"/>
    <col min="15753" max="15753" width="3.7109375" customWidth="1"/>
    <col min="15754" max="15754" width="36" bestFit="1" customWidth="1"/>
    <col min="15755" max="15755" width="3.140625" customWidth="1"/>
    <col min="15756" max="15756" width="13.28515625" customWidth="1"/>
    <col min="15757" max="15757" width="3.7109375" customWidth="1"/>
    <col min="15759" max="15759" width="13.42578125" customWidth="1"/>
    <col min="15760" max="15760" width="34.85546875" bestFit="1" customWidth="1"/>
    <col min="15761" max="15761" width="3.5703125" customWidth="1"/>
    <col min="15762" max="15762" width="12.42578125" customWidth="1"/>
    <col min="15763" max="15763" width="4" customWidth="1"/>
    <col min="15764" max="15764" width="16.42578125" bestFit="1" customWidth="1"/>
    <col min="15765" max="15765" width="2.42578125" customWidth="1"/>
    <col min="15766" max="15766" width="25.42578125" customWidth="1"/>
    <col min="15767" max="15767" width="2.140625" bestFit="1" customWidth="1"/>
    <col min="15768" max="15768" width="27.140625" customWidth="1"/>
    <col min="15769" max="15769" width="2.140625" bestFit="1" customWidth="1"/>
    <col min="15770" max="15770" width="17.5703125" customWidth="1"/>
    <col min="15771" max="15771" width="9.28515625" bestFit="1" customWidth="1"/>
    <col min="15773" max="15773" width="1.5703125" customWidth="1"/>
    <col min="15774" max="15774" width="20.140625" bestFit="1" customWidth="1"/>
    <col min="15775" max="15775" width="3.7109375" customWidth="1"/>
    <col min="15776" max="15776" width="15.5703125" customWidth="1"/>
    <col min="15777" max="15777" width="14.42578125" customWidth="1"/>
    <col min="15778" max="15778" width="25.28515625" customWidth="1"/>
    <col min="15779" max="15779" width="2" customWidth="1"/>
    <col min="15780" max="15780" width="12" bestFit="1" customWidth="1"/>
    <col min="15781" max="15781" width="4.5703125" customWidth="1"/>
    <col min="15782" max="15782" width="15.42578125" customWidth="1"/>
    <col min="15783" max="15783" width="2" bestFit="1" customWidth="1"/>
    <col min="15784" max="15784" width="15" customWidth="1"/>
    <col min="15785" max="15785" width="24.5703125" bestFit="1" customWidth="1"/>
    <col min="15786" max="15786" width="12.7109375" customWidth="1"/>
    <col min="15787" max="15787" width="27.28515625" bestFit="1" customWidth="1"/>
    <col min="15788" max="15788" width="4.5703125" customWidth="1"/>
    <col min="15790" max="15790" width="3.7109375" customWidth="1"/>
    <col min="15791" max="15791" width="16" customWidth="1"/>
    <col min="15792" max="15792" width="2" bestFit="1" customWidth="1"/>
    <col min="15793" max="15793" width="17.28515625" customWidth="1"/>
    <col min="15794" max="15794" width="2.140625" bestFit="1" customWidth="1"/>
    <col min="15795" max="15795" width="14.42578125" customWidth="1"/>
    <col min="15796" max="15796" width="52.5703125" bestFit="1" customWidth="1"/>
    <col min="15797" max="15797" width="3.140625" customWidth="1"/>
    <col min="15798" max="15798" width="16.140625" customWidth="1"/>
    <col min="15802" max="15802" width="52.5703125" bestFit="1" customWidth="1"/>
    <col min="15874" max="15874" width="26.28515625" bestFit="1" customWidth="1"/>
    <col min="15875" max="15875" width="17.42578125" customWidth="1"/>
    <col min="15876" max="15876" width="14.28515625" customWidth="1"/>
    <col min="15878" max="15878" width="25.140625" customWidth="1"/>
    <col min="15879" max="15879" width="14.42578125" customWidth="1"/>
    <col min="15880" max="15880" width="12.140625" bestFit="1" customWidth="1"/>
    <col min="15881" max="15881" width="11.7109375" bestFit="1" customWidth="1"/>
    <col min="15882" max="15882" width="11.7109375" customWidth="1"/>
    <col min="15883" max="15883" width="9.7109375" customWidth="1"/>
    <col min="15884" max="15884" width="2.7109375" customWidth="1"/>
    <col min="15885" max="15885" width="0.28515625" customWidth="1"/>
    <col min="15886" max="15890" width="0" hidden="1" customWidth="1"/>
    <col min="15891" max="15891" width="3.7109375" customWidth="1"/>
    <col min="15892" max="15994" width="0" hidden="1" customWidth="1"/>
    <col min="15996" max="15996" width="19.140625" bestFit="1" customWidth="1"/>
    <col min="15997" max="15997" width="12.7109375" bestFit="1" customWidth="1"/>
    <col min="15998" max="15998" width="4.42578125" customWidth="1"/>
    <col min="15999" max="15999" width="11.85546875" bestFit="1" customWidth="1"/>
    <col min="16000" max="16000" width="4.7109375" customWidth="1"/>
    <col min="16001" max="16001" width="12.7109375" bestFit="1" customWidth="1"/>
    <col min="16002" max="16002" width="12.7109375" customWidth="1"/>
    <col min="16004" max="16004" width="51.7109375" customWidth="1"/>
    <col min="16005" max="16005" width="1.28515625" customWidth="1"/>
    <col min="16006" max="16006" width="14.28515625" customWidth="1"/>
    <col min="16009" max="16009" width="3.7109375" customWidth="1"/>
    <col min="16010" max="16010" width="36" bestFit="1" customWidth="1"/>
    <col min="16011" max="16011" width="3.140625" customWidth="1"/>
    <col min="16012" max="16012" width="13.28515625" customWidth="1"/>
    <col min="16013" max="16013" width="3.7109375" customWidth="1"/>
    <col min="16015" max="16015" width="13.42578125" customWidth="1"/>
    <col min="16016" max="16016" width="34.85546875" bestFit="1" customWidth="1"/>
    <col min="16017" max="16017" width="3.5703125" customWidth="1"/>
    <col min="16018" max="16018" width="12.42578125" customWidth="1"/>
    <col min="16019" max="16019" width="4" customWidth="1"/>
    <col min="16020" max="16020" width="16.42578125" bestFit="1" customWidth="1"/>
    <col min="16021" max="16021" width="2.42578125" customWidth="1"/>
    <col min="16022" max="16022" width="25.42578125" customWidth="1"/>
    <col min="16023" max="16023" width="2.140625" bestFit="1" customWidth="1"/>
    <col min="16024" max="16024" width="27.140625" customWidth="1"/>
    <col min="16025" max="16025" width="2.140625" bestFit="1" customWidth="1"/>
    <col min="16026" max="16026" width="17.5703125" customWidth="1"/>
    <col min="16027" max="16027" width="9.28515625" bestFit="1" customWidth="1"/>
    <col min="16029" max="16029" width="1.5703125" customWidth="1"/>
    <col min="16030" max="16030" width="20.140625" bestFit="1" customWidth="1"/>
    <col min="16031" max="16031" width="3.7109375" customWidth="1"/>
    <col min="16032" max="16032" width="15.5703125" customWidth="1"/>
    <col min="16033" max="16033" width="14.42578125" customWidth="1"/>
    <col min="16034" max="16034" width="25.28515625" customWidth="1"/>
    <col min="16035" max="16035" width="2" customWidth="1"/>
    <col min="16036" max="16036" width="12" bestFit="1" customWidth="1"/>
    <col min="16037" max="16037" width="4.5703125" customWidth="1"/>
    <col min="16038" max="16038" width="15.42578125" customWidth="1"/>
    <col min="16039" max="16039" width="2" bestFit="1" customWidth="1"/>
    <col min="16040" max="16040" width="15" customWidth="1"/>
    <col min="16041" max="16041" width="24.5703125" bestFit="1" customWidth="1"/>
    <col min="16042" max="16042" width="12.7109375" customWidth="1"/>
    <col min="16043" max="16043" width="27.28515625" bestFit="1" customWidth="1"/>
    <col min="16044" max="16044" width="4.5703125" customWidth="1"/>
    <col min="16046" max="16046" width="3.7109375" customWidth="1"/>
    <col min="16047" max="16047" width="16" customWidth="1"/>
    <col min="16048" max="16048" width="2" bestFit="1" customWidth="1"/>
    <col min="16049" max="16049" width="17.28515625" customWidth="1"/>
    <col min="16050" max="16050" width="2.140625" bestFit="1" customWidth="1"/>
    <col min="16051" max="16051" width="14.42578125" customWidth="1"/>
    <col min="16052" max="16052" width="52.5703125" bestFit="1" customWidth="1"/>
    <col min="16053" max="16053" width="3.140625" customWidth="1"/>
    <col min="16054" max="16054" width="16.140625" customWidth="1"/>
    <col min="16058" max="16058" width="52.5703125" bestFit="1" customWidth="1"/>
    <col min="16130" max="16130" width="26.28515625" bestFit="1" customWidth="1"/>
    <col min="16131" max="16131" width="17.42578125" customWidth="1"/>
    <col min="16132" max="16132" width="14.28515625" customWidth="1"/>
    <col min="16134" max="16134" width="25.140625" customWidth="1"/>
    <col min="16135" max="16135" width="14.42578125" customWidth="1"/>
    <col min="16136" max="16136" width="12.140625" bestFit="1" customWidth="1"/>
    <col min="16137" max="16137" width="11.7109375" bestFit="1" customWidth="1"/>
    <col min="16138" max="16138" width="11.7109375" customWidth="1"/>
    <col min="16139" max="16139" width="9.7109375" customWidth="1"/>
    <col min="16140" max="16140" width="2.7109375" customWidth="1"/>
    <col min="16141" max="16141" width="0.28515625" customWidth="1"/>
    <col min="16142" max="16146" width="0" hidden="1" customWidth="1"/>
    <col min="16147" max="16147" width="3.7109375" customWidth="1"/>
    <col min="16148" max="16250" width="0" hidden="1" customWidth="1"/>
    <col min="16252" max="16252" width="19.140625" bestFit="1" customWidth="1"/>
    <col min="16253" max="16253" width="12.7109375" bestFit="1" customWidth="1"/>
    <col min="16254" max="16254" width="4.42578125" customWidth="1"/>
    <col min="16255" max="16255" width="11.85546875" bestFit="1" customWidth="1"/>
    <col min="16256" max="16256" width="4.7109375" customWidth="1"/>
    <col min="16257" max="16257" width="12.7109375" bestFit="1" customWidth="1"/>
    <col min="16258" max="16258" width="12.7109375" customWidth="1"/>
    <col min="16260" max="16260" width="51.7109375" customWidth="1"/>
    <col min="16261" max="16261" width="1.28515625" customWidth="1"/>
    <col min="16262" max="16262" width="14.28515625" customWidth="1"/>
    <col min="16265" max="16265" width="3.7109375" customWidth="1"/>
    <col min="16266" max="16266" width="36" bestFit="1" customWidth="1"/>
    <col min="16267" max="16267" width="3.140625" customWidth="1"/>
    <col min="16268" max="16268" width="13.28515625" customWidth="1"/>
    <col min="16269" max="16269" width="3.7109375" customWidth="1"/>
    <col min="16271" max="16271" width="13.42578125" customWidth="1"/>
    <col min="16272" max="16272" width="34.85546875" bestFit="1" customWidth="1"/>
    <col min="16273" max="16273" width="3.5703125" customWidth="1"/>
    <col min="16274" max="16274" width="12.42578125" customWidth="1"/>
    <col min="16275" max="16275" width="4" customWidth="1"/>
    <col min="16276" max="16276" width="16.42578125" bestFit="1" customWidth="1"/>
    <col min="16277" max="16277" width="2.42578125" customWidth="1"/>
    <col min="16278" max="16278" width="25.42578125" customWidth="1"/>
    <col min="16279" max="16279" width="2.140625" bestFit="1" customWidth="1"/>
    <col min="16280" max="16280" width="27.140625" customWidth="1"/>
    <col min="16281" max="16281" width="2.140625" bestFit="1" customWidth="1"/>
    <col min="16282" max="16282" width="17.5703125" customWidth="1"/>
    <col min="16283" max="16283" width="9.28515625" bestFit="1" customWidth="1"/>
    <col min="16285" max="16285" width="1.5703125" customWidth="1"/>
    <col min="16286" max="16286" width="20.140625" bestFit="1" customWidth="1"/>
    <col min="16287" max="16287" width="3.7109375" customWidth="1"/>
    <col min="16288" max="16288" width="15.5703125" customWidth="1"/>
    <col min="16289" max="16289" width="14.42578125" customWidth="1"/>
    <col min="16290" max="16290" width="25.28515625" customWidth="1"/>
    <col min="16291" max="16291" width="2" customWidth="1"/>
    <col min="16292" max="16292" width="12" bestFit="1" customWidth="1"/>
    <col min="16293" max="16293" width="4.5703125" customWidth="1"/>
    <col min="16294" max="16294" width="15.42578125" customWidth="1"/>
    <col min="16295" max="16295" width="2" bestFit="1" customWidth="1"/>
    <col min="16296" max="16296" width="15" customWidth="1"/>
    <col min="16297" max="16297" width="24.5703125" bestFit="1" customWidth="1"/>
    <col min="16298" max="16298" width="12.7109375" customWidth="1"/>
    <col min="16299" max="16299" width="27.28515625" bestFit="1" customWidth="1"/>
    <col min="16300" max="16300" width="4.5703125" customWidth="1"/>
    <col min="16302" max="16302" width="3.7109375" customWidth="1"/>
    <col min="16303" max="16303" width="16" customWidth="1"/>
    <col min="16304" max="16304" width="2" bestFit="1" customWidth="1"/>
    <col min="16305" max="16305" width="17.28515625" customWidth="1"/>
    <col min="16306" max="16306" width="2.140625" bestFit="1" customWidth="1"/>
    <col min="16307" max="16307" width="14.42578125" customWidth="1"/>
    <col min="16308" max="16308" width="52.5703125" bestFit="1" customWidth="1"/>
    <col min="16309" max="16309" width="3.140625" customWidth="1"/>
    <col min="16310" max="16310" width="16.140625" customWidth="1"/>
    <col min="16314" max="16314" width="52.5703125" bestFit="1" customWidth="1"/>
  </cols>
  <sheetData>
    <row r="1" spans="1:183" ht="13.5" thickBot="1"/>
    <row r="2" spans="1:183" ht="13.5" thickBot="1">
      <c r="A2" s="16" t="s">
        <v>21</v>
      </c>
      <c r="B2" s="495" t="s">
        <v>22</v>
      </c>
      <c r="C2" s="496"/>
      <c r="D2" s="497"/>
      <c r="F2" s="495" t="s">
        <v>23</v>
      </c>
      <c r="G2" s="496"/>
      <c r="H2" s="496"/>
      <c r="I2" s="496"/>
      <c r="J2" s="496"/>
      <c r="K2" s="496"/>
      <c r="L2" s="497"/>
      <c r="N2" s="495" t="s">
        <v>24</v>
      </c>
      <c r="O2" s="496"/>
      <c r="P2" s="496"/>
      <c r="Q2" s="496"/>
      <c r="R2" s="497"/>
      <c r="S2" s="17"/>
      <c r="T2" s="18"/>
      <c r="V2" s="495"/>
      <c r="W2" s="496"/>
      <c r="X2" s="496"/>
      <c r="Y2" s="496"/>
      <c r="Z2" s="497"/>
      <c r="AB2" s="495"/>
      <c r="AC2" s="496"/>
      <c r="AD2" s="496"/>
      <c r="AE2" s="496"/>
      <c r="AF2" s="497"/>
      <c r="AH2" s="495"/>
      <c r="AI2" s="496"/>
      <c r="AJ2" s="496"/>
      <c r="AK2" s="496"/>
      <c r="AL2" s="497"/>
      <c r="AN2" s="495"/>
      <c r="AO2" s="496"/>
      <c r="AP2" s="496"/>
      <c r="AQ2" s="496"/>
      <c r="AR2" s="497"/>
      <c r="AT2" s="495" t="s">
        <v>25</v>
      </c>
      <c r="AU2" s="496"/>
      <c r="AV2" s="496"/>
      <c r="AW2" s="496"/>
      <c r="AX2" s="497"/>
      <c r="AZ2" s="495"/>
      <c r="BA2" s="496"/>
      <c r="BB2" s="496"/>
      <c r="BC2" s="496"/>
      <c r="BD2" s="497"/>
      <c r="BF2" s="495"/>
      <c r="BG2" s="496"/>
      <c r="BH2" s="496"/>
      <c r="BI2" s="496"/>
      <c r="BJ2" s="497"/>
      <c r="BL2" s="495" t="s">
        <v>26</v>
      </c>
      <c r="BM2" s="496"/>
      <c r="BN2" s="496"/>
      <c r="BO2" s="496"/>
      <c r="BP2" s="497"/>
      <c r="BR2" s="495" t="s">
        <v>27</v>
      </c>
      <c r="BS2" s="496"/>
      <c r="BT2" s="496"/>
      <c r="BU2" s="496"/>
      <c r="BV2" s="497"/>
      <c r="BX2" s="495"/>
      <c r="BY2" s="496"/>
      <c r="BZ2" s="496"/>
      <c r="CA2" s="496"/>
      <c r="CB2" s="497"/>
      <c r="CD2" s="495"/>
      <c r="CE2" s="496"/>
      <c r="CF2" s="496"/>
      <c r="CG2" s="496"/>
      <c r="CH2" s="497"/>
      <c r="CJ2" s="495"/>
      <c r="CK2" s="496"/>
      <c r="CL2" s="496"/>
      <c r="CM2" s="496"/>
      <c r="CN2" s="497"/>
      <c r="CP2" s="495"/>
      <c r="CQ2" s="496"/>
      <c r="CR2" s="496"/>
      <c r="CS2" s="496"/>
      <c r="CT2" s="497"/>
      <c r="CV2" s="495"/>
      <c r="CW2" s="496"/>
      <c r="CX2" s="496"/>
      <c r="CY2" s="496"/>
      <c r="CZ2" s="497"/>
      <c r="DB2" s="495"/>
      <c r="DC2" s="496"/>
      <c r="DD2" s="496"/>
      <c r="DE2" s="496"/>
      <c r="DF2" s="497"/>
      <c r="DH2" s="495"/>
      <c r="DI2" s="496"/>
      <c r="DJ2" s="496"/>
      <c r="DK2" s="496"/>
      <c r="DL2" s="497"/>
      <c r="DN2" s="495"/>
      <c r="DO2" s="496"/>
      <c r="DP2" s="496"/>
      <c r="DQ2" s="496"/>
      <c r="DR2" s="497"/>
      <c r="DT2" s="495" t="s">
        <v>28</v>
      </c>
      <c r="DU2" s="496"/>
      <c r="DV2" s="496"/>
      <c r="DW2" s="496"/>
      <c r="DX2" s="496"/>
      <c r="DY2" s="497"/>
      <c r="DZ2" s="19"/>
      <c r="EA2" s="495" t="s">
        <v>29</v>
      </c>
      <c r="EB2" s="496"/>
      <c r="EC2" s="496"/>
      <c r="ED2" s="496"/>
      <c r="EE2" s="497"/>
      <c r="EG2" s="502" t="s">
        <v>30</v>
      </c>
      <c r="EH2" s="503"/>
      <c r="EI2" s="503"/>
      <c r="EJ2" s="503"/>
      <c r="EK2" s="504"/>
      <c r="EL2" s="20"/>
      <c r="EM2" s="21"/>
      <c r="EN2" s="496" t="s">
        <v>31</v>
      </c>
      <c r="EO2" s="496"/>
      <c r="EP2" s="496"/>
      <c r="EQ2" s="496"/>
      <c r="ER2" s="496"/>
      <c r="ES2" s="22"/>
      <c r="ET2" s="23"/>
      <c r="EU2" s="495" t="s">
        <v>32</v>
      </c>
      <c r="EV2" s="496"/>
      <c r="EW2" s="496"/>
      <c r="EX2" s="496"/>
      <c r="EY2" s="496"/>
      <c r="EZ2" s="496"/>
      <c r="FA2" s="497"/>
      <c r="FC2" s="21"/>
      <c r="FD2" s="496" t="s">
        <v>33</v>
      </c>
      <c r="FE2" s="496"/>
      <c r="FF2" s="496"/>
      <c r="FG2" s="496"/>
      <c r="FH2" s="496"/>
      <c r="FI2" s="496"/>
      <c r="FJ2" s="24"/>
      <c r="FL2" s="21"/>
      <c r="FM2" s="496" t="s">
        <v>34</v>
      </c>
      <c r="FN2" s="496"/>
      <c r="FO2" s="496"/>
      <c r="FP2" s="496"/>
      <c r="FQ2" s="496"/>
      <c r="FR2" s="496"/>
      <c r="FS2" s="24"/>
      <c r="FW2" s="495" t="s">
        <v>35</v>
      </c>
      <c r="FX2" s="496"/>
      <c r="FY2" s="496"/>
      <c r="FZ2" s="496"/>
      <c r="GA2" s="497"/>
    </row>
    <row r="3" spans="1:183" ht="13.5" thickBot="1">
      <c r="B3" s="25" t="s">
        <v>36</v>
      </c>
      <c r="C3" s="25" t="s">
        <v>37</v>
      </c>
      <c r="D3" s="25" t="s">
        <v>38</v>
      </c>
      <c r="F3" s="26" t="s">
        <v>36</v>
      </c>
      <c r="G3" s="26" t="s">
        <v>39</v>
      </c>
      <c r="H3" s="26" t="s">
        <v>40</v>
      </c>
      <c r="I3" s="26" t="s">
        <v>41</v>
      </c>
      <c r="J3" s="27" t="s">
        <v>42</v>
      </c>
      <c r="K3" s="498" t="s">
        <v>43</v>
      </c>
      <c r="L3" s="499"/>
      <c r="N3" s="25" t="s">
        <v>44</v>
      </c>
      <c r="O3" s="25" t="s">
        <v>45</v>
      </c>
      <c r="P3" s="25" t="s">
        <v>46</v>
      </c>
      <c r="Q3" s="500" t="s">
        <v>47</v>
      </c>
      <c r="R3" s="501"/>
      <c r="S3" s="28"/>
      <c r="T3" s="29"/>
      <c r="V3" s="25"/>
      <c r="W3" s="25"/>
      <c r="X3" s="25"/>
      <c r="Y3" s="500"/>
      <c r="Z3" s="501"/>
      <c r="AB3" s="25"/>
      <c r="AC3" s="25"/>
      <c r="AD3" s="25"/>
      <c r="AE3" s="500"/>
      <c r="AF3" s="501"/>
      <c r="AH3" s="25"/>
      <c r="AI3" s="25"/>
      <c r="AJ3" s="25"/>
      <c r="AK3" s="500"/>
      <c r="AL3" s="501"/>
      <c r="AN3" s="25"/>
      <c r="AO3" s="25"/>
      <c r="AP3" s="25"/>
      <c r="AQ3" s="500"/>
      <c r="AR3" s="501"/>
      <c r="AT3" s="25" t="s">
        <v>44</v>
      </c>
      <c r="AU3" s="25" t="s">
        <v>45</v>
      </c>
      <c r="AV3" s="25" t="s">
        <v>46</v>
      </c>
      <c r="AW3" s="500" t="s">
        <v>47</v>
      </c>
      <c r="AX3" s="501"/>
      <c r="AZ3" s="25"/>
      <c r="BA3" s="25"/>
      <c r="BB3" s="25"/>
      <c r="BC3" s="500"/>
      <c r="BD3" s="501"/>
      <c r="BF3" s="25"/>
      <c r="BG3" s="25"/>
      <c r="BH3" s="25"/>
      <c r="BI3" s="500"/>
      <c r="BJ3" s="501"/>
      <c r="BL3" s="25" t="s">
        <v>44</v>
      </c>
      <c r="BM3" s="25" t="s">
        <v>45</v>
      </c>
      <c r="BN3" s="25" t="s">
        <v>46</v>
      </c>
      <c r="BO3" s="500" t="s">
        <v>47</v>
      </c>
      <c r="BP3" s="501"/>
      <c r="BR3" s="25"/>
      <c r="BS3" s="25"/>
      <c r="BT3" s="25"/>
      <c r="BU3" s="500"/>
      <c r="BV3" s="501"/>
      <c r="BX3" s="25"/>
      <c r="BY3" s="25"/>
      <c r="BZ3" s="25"/>
      <c r="CA3" s="500"/>
      <c r="CB3" s="501"/>
      <c r="CD3" s="25"/>
      <c r="CE3" s="25"/>
      <c r="CF3" s="25"/>
      <c r="CG3" s="500"/>
      <c r="CH3" s="501"/>
      <c r="CJ3" s="25"/>
      <c r="CK3" s="25"/>
      <c r="CL3" s="25"/>
      <c r="CM3" s="500"/>
      <c r="CN3" s="501"/>
      <c r="CP3" s="25"/>
      <c r="CQ3" s="25"/>
      <c r="CR3" s="25"/>
      <c r="CS3" s="500"/>
      <c r="CT3" s="501"/>
      <c r="CV3" s="25"/>
      <c r="CW3" s="25"/>
      <c r="CX3" s="25"/>
      <c r="CY3" s="500"/>
      <c r="CZ3" s="501"/>
      <c r="DB3" s="25"/>
      <c r="DC3" s="25"/>
      <c r="DD3" s="25"/>
      <c r="DE3" s="500"/>
      <c r="DF3" s="501"/>
      <c r="DH3" s="25"/>
      <c r="DI3" s="25"/>
      <c r="DJ3" s="25"/>
      <c r="DK3" s="500"/>
      <c r="DL3" s="501"/>
      <c r="DN3" s="25"/>
      <c r="DO3" s="25"/>
      <c r="DP3" s="25"/>
      <c r="DQ3" s="500"/>
      <c r="DR3" s="501"/>
      <c r="DT3" s="30" t="s">
        <v>36</v>
      </c>
      <c r="DU3" s="30" t="s">
        <v>45</v>
      </c>
      <c r="DV3" s="31" t="s">
        <v>48</v>
      </c>
      <c r="DW3" s="30" t="s">
        <v>49</v>
      </c>
      <c r="DX3" s="31" t="s">
        <v>50</v>
      </c>
      <c r="DY3" s="30" t="s">
        <v>51</v>
      </c>
      <c r="DZ3" s="32"/>
      <c r="EA3" s="33"/>
      <c r="EB3" s="34"/>
      <c r="EC3" s="34"/>
      <c r="ED3" s="34"/>
      <c r="EE3" s="35"/>
      <c r="EG3" s="36"/>
      <c r="EH3" s="37"/>
      <c r="EI3" s="37"/>
      <c r="EJ3" s="37"/>
      <c r="EK3" s="38"/>
      <c r="EL3" s="39"/>
      <c r="EM3" s="40"/>
      <c r="EN3" s="41"/>
      <c r="EO3" s="41"/>
      <c r="EP3" s="41"/>
      <c r="EQ3" s="41"/>
      <c r="ER3" s="41"/>
      <c r="ES3" s="42"/>
      <c r="EU3" s="43"/>
      <c r="EV3" s="44"/>
      <c r="EW3" s="44"/>
      <c r="EX3" s="44"/>
      <c r="EY3" s="44"/>
      <c r="EZ3" s="44"/>
      <c r="FA3" s="45"/>
      <c r="FC3" s="40"/>
      <c r="FD3" s="41"/>
      <c r="FE3" s="41"/>
      <c r="FF3" s="41"/>
      <c r="FG3" s="41"/>
      <c r="FH3" s="41"/>
      <c r="FI3" s="41"/>
      <c r="FJ3" s="42"/>
      <c r="FL3" s="40"/>
      <c r="FM3" s="41"/>
      <c r="FN3" s="41"/>
      <c r="FO3" s="41"/>
      <c r="FP3" s="41"/>
      <c r="FQ3" s="41"/>
      <c r="FR3" s="41"/>
      <c r="FS3" s="42"/>
      <c r="FW3" s="33"/>
      <c r="FX3" s="34"/>
      <c r="FY3" s="34"/>
      <c r="FZ3" s="34"/>
      <c r="GA3" s="35"/>
    </row>
    <row r="4" spans="1:183" ht="25.5" customHeight="1">
      <c r="B4" s="46" t="s">
        <v>52</v>
      </c>
      <c r="C4" s="47">
        <v>138489</v>
      </c>
      <c r="D4" s="48">
        <f t="shared" ref="D4:D12" si="0">IF(ISERROR(C4/$C$12),"0.00%",C4/$C$12)</f>
        <v>0.44370007977624204</v>
      </c>
      <c r="F4" s="46" t="s">
        <v>52</v>
      </c>
      <c r="G4" s="47">
        <v>60608</v>
      </c>
      <c r="H4" s="48">
        <f t="shared" ref="H4:H12" si="1">IF(ISERROR(G4/$G$12),"0.00%",(G4/$G$12))</f>
        <v>0.4923476848090983</v>
      </c>
      <c r="I4" s="49">
        <f t="shared" ref="I4:I12" si="2">IF(ISERROR(G4/C4),"0.00%",G4/C4)</f>
        <v>0.4376376463112594</v>
      </c>
      <c r="J4" s="48"/>
      <c r="K4" s="50">
        <v>41</v>
      </c>
      <c r="L4" s="51" t="s">
        <v>53</v>
      </c>
      <c r="N4" s="52" t="s">
        <v>54</v>
      </c>
      <c r="O4" s="53">
        <f>G12</f>
        <v>123100</v>
      </c>
      <c r="P4" s="54"/>
      <c r="Q4" s="55"/>
      <c r="R4" s="56"/>
      <c r="S4" s="57"/>
      <c r="T4" s="58"/>
      <c r="V4" s="59"/>
      <c r="W4" s="60"/>
      <c r="X4" s="61"/>
      <c r="Y4" s="512"/>
      <c r="Z4" s="513"/>
      <c r="AB4" s="62"/>
      <c r="AC4" s="63"/>
      <c r="AD4" s="54"/>
      <c r="AE4" s="509"/>
      <c r="AF4" s="514"/>
      <c r="AH4" s="62"/>
      <c r="AI4" s="63"/>
      <c r="AJ4" s="54"/>
      <c r="AK4" s="55"/>
      <c r="AL4" s="56"/>
      <c r="AN4" s="62"/>
      <c r="AO4" s="63"/>
      <c r="AP4" s="54"/>
      <c r="AQ4" s="55"/>
      <c r="AR4" s="56"/>
      <c r="AT4" s="62" t="s">
        <v>54</v>
      </c>
      <c r="AU4" s="63"/>
      <c r="AV4" s="54"/>
      <c r="AW4" s="55"/>
      <c r="AX4" s="56"/>
      <c r="AZ4" s="62"/>
      <c r="BA4" s="63"/>
      <c r="BB4" s="54"/>
      <c r="BC4" s="55"/>
      <c r="BD4" s="56"/>
      <c r="BF4" s="62"/>
      <c r="BG4" s="63"/>
      <c r="BH4" s="54"/>
      <c r="BI4" s="55"/>
      <c r="BJ4" s="56"/>
      <c r="BL4" s="59" t="s">
        <v>54</v>
      </c>
      <c r="BM4" s="60"/>
      <c r="BN4" s="54"/>
      <c r="BO4" s="55"/>
      <c r="BP4" s="56"/>
      <c r="BR4" s="59"/>
      <c r="BS4" s="60"/>
      <c r="BT4" s="54"/>
      <c r="BU4" s="55"/>
      <c r="BV4" s="56"/>
      <c r="BX4" s="59"/>
      <c r="BY4" s="60"/>
      <c r="BZ4" s="54"/>
      <c r="CA4" s="515"/>
      <c r="CB4" s="516"/>
      <c r="CD4" s="59"/>
      <c r="CE4" s="60"/>
      <c r="CF4" s="54"/>
      <c r="CG4" s="515"/>
      <c r="CH4" s="516"/>
      <c r="CJ4" s="59"/>
      <c r="CK4" s="60"/>
      <c r="CL4" s="54"/>
      <c r="CM4" s="515"/>
      <c r="CN4" s="516"/>
      <c r="CP4" s="59"/>
      <c r="CQ4" s="60"/>
      <c r="CR4" s="54"/>
      <c r="CS4" s="515"/>
      <c r="CT4" s="516"/>
      <c r="CV4" s="59"/>
      <c r="CW4" s="60"/>
      <c r="CX4" s="54"/>
      <c r="CY4" s="515"/>
      <c r="CZ4" s="516"/>
      <c r="DB4" s="59"/>
      <c r="DC4" s="60"/>
      <c r="DD4" s="54"/>
      <c r="DE4" s="515"/>
      <c r="DF4" s="516"/>
      <c r="DH4" s="59"/>
      <c r="DI4" s="60"/>
      <c r="DJ4" s="54"/>
      <c r="DK4" s="515"/>
      <c r="DL4" s="516"/>
      <c r="DN4" s="59"/>
      <c r="DO4" s="60"/>
      <c r="DP4" s="54"/>
      <c r="DQ4" s="515"/>
      <c r="DR4" s="516"/>
      <c r="DT4" s="46" t="s">
        <v>55</v>
      </c>
      <c r="DU4" s="64">
        <v>360268</v>
      </c>
      <c r="DV4" s="65" t="s">
        <v>48</v>
      </c>
      <c r="DW4" s="66">
        <v>7</v>
      </c>
      <c r="DX4" s="67" t="s">
        <v>50</v>
      </c>
      <c r="DY4" s="68">
        <f>IF(ISERROR(DU4/DW4),"$0.00",(DU4/DW4))</f>
        <v>51466.857142857145</v>
      </c>
      <c r="DZ4" s="69"/>
      <c r="EA4" s="33"/>
      <c r="EB4" s="70" t="s">
        <v>56</v>
      </c>
      <c r="EC4" s="71"/>
      <c r="ED4" s="72">
        <v>2053517</v>
      </c>
      <c r="EE4" s="35"/>
      <c r="EG4" s="73" t="s">
        <v>57</v>
      </c>
      <c r="EH4" s="44"/>
      <c r="EI4" s="44"/>
      <c r="EJ4" s="44"/>
      <c r="EK4" s="45"/>
      <c r="EL4" s="41"/>
      <c r="EM4" s="40"/>
      <c r="EN4" s="517" t="s">
        <v>58</v>
      </c>
      <c r="EO4" s="517"/>
      <c r="EP4" s="517"/>
      <c r="EQ4" s="517"/>
      <c r="ER4" s="517"/>
      <c r="ES4" s="42"/>
      <c r="EU4" s="40"/>
      <c r="EV4" s="518" t="s">
        <v>59</v>
      </c>
      <c r="EW4" s="518"/>
      <c r="EX4" s="518"/>
      <c r="EY4" s="518"/>
      <c r="EZ4" s="518"/>
      <c r="FA4" s="42"/>
      <c r="FC4" s="40"/>
      <c r="FD4" s="519" t="s">
        <v>60</v>
      </c>
      <c r="FE4" s="519"/>
      <c r="FF4" s="519"/>
      <c r="FG4" s="519"/>
      <c r="FH4" s="519"/>
      <c r="FI4" s="41"/>
      <c r="FJ4" s="42"/>
      <c r="FL4" s="40"/>
      <c r="FM4" s="519" t="s">
        <v>61</v>
      </c>
      <c r="FN4" s="519"/>
      <c r="FO4" s="519"/>
      <c r="FP4" s="519"/>
      <c r="FQ4" s="519"/>
      <c r="FR4" s="519"/>
      <c r="FS4" s="42"/>
      <c r="FW4" s="33"/>
      <c r="FX4" s="74" t="s">
        <v>62</v>
      </c>
      <c r="FY4" s="75"/>
      <c r="FZ4" s="76">
        <f>EJ11</f>
        <v>321675.76</v>
      </c>
      <c r="GA4" s="35"/>
    </row>
    <row r="5" spans="1:183" ht="25.5" customHeight="1">
      <c r="B5" s="46" t="s">
        <v>63</v>
      </c>
      <c r="C5" s="47">
        <v>0</v>
      </c>
      <c r="D5" s="48">
        <f t="shared" si="0"/>
        <v>0</v>
      </c>
      <c r="F5" s="46" t="s">
        <v>63</v>
      </c>
      <c r="G5" s="47">
        <v>0</v>
      </c>
      <c r="H5" s="48">
        <f t="shared" si="1"/>
        <v>0</v>
      </c>
      <c r="I5" s="49" t="str">
        <f t="shared" si="2"/>
        <v>0.00%</v>
      </c>
      <c r="J5" s="48"/>
      <c r="K5" s="50" t="s">
        <v>64</v>
      </c>
      <c r="L5" s="51" t="s">
        <v>53</v>
      </c>
      <c r="N5" s="46" t="s">
        <v>65</v>
      </c>
      <c r="O5" s="47">
        <v>48364</v>
      </c>
      <c r="P5" s="77">
        <f>IF(ISERROR(O5/$O$4),"0.00%",O5/$O$4)</f>
        <v>0.39288383428107232</v>
      </c>
      <c r="Q5" s="50"/>
      <c r="R5" s="78" t="s">
        <v>53</v>
      </c>
      <c r="S5" s="79"/>
      <c r="T5" s="58"/>
      <c r="V5" s="508"/>
      <c r="W5" s="509"/>
      <c r="X5" s="510"/>
      <c r="Y5" s="510"/>
      <c r="Z5" s="511"/>
      <c r="AB5" s="46"/>
      <c r="AC5" s="47"/>
      <c r="AD5" s="77"/>
      <c r="AE5" s="50"/>
      <c r="AF5" s="78"/>
      <c r="AH5" s="46"/>
      <c r="AI5" s="47"/>
      <c r="AJ5" s="77"/>
      <c r="AK5" s="50"/>
      <c r="AL5" s="78"/>
      <c r="AN5" s="46"/>
      <c r="AO5" s="47"/>
      <c r="AP5" s="77"/>
      <c r="AQ5" s="50"/>
      <c r="AR5" s="78"/>
      <c r="AT5" s="46" t="s">
        <v>66</v>
      </c>
      <c r="AU5" s="47"/>
      <c r="AV5" s="77" t="str">
        <f>IF(ISERROR(AU5/$AU$4),"0.00%",AU5/$AU$4)</f>
        <v>0.00%</v>
      </c>
      <c r="AW5" s="50"/>
      <c r="AX5" s="78" t="s">
        <v>53</v>
      </c>
      <c r="AZ5" s="46"/>
      <c r="BA5" s="47"/>
      <c r="BB5" s="77"/>
      <c r="BC5" s="50"/>
      <c r="BD5" s="78"/>
      <c r="BF5" s="46"/>
      <c r="BG5" s="47"/>
      <c r="BH5" s="77"/>
      <c r="BI5" s="50"/>
      <c r="BJ5" s="78"/>
      <c r="BL5" s="46" t="s">
        <v>67</v>
      </c>
      <c r="BM5" s="47"/>
      <c r="BN5" s="77" t="str">
        <f>IF(ISERROR(BM5/$BM$4),"0.00%",BM5/$BM$4)</f>
        <v>0.00%</v>
      </c>
      <c r="BO5" s="50"/>
      <c r="BP5" s="78" t="s">
        <v>53</v>
      </c>
      <c r="BR5" s="46"/>
      <c r="BS5" s="47"/>
      <c r="BT5" s="77"/>
      <c r="BU5" s="50"/>
      <c r="BV5" s="78"/>
      <c r="BX5" s="46"/>
      <c r="BY5" s="47"/>
      <c r="BZ5" s="77"/>
      <c r="CA5" s="50"/>
      <c r="CB5" s="78"/>
      <c r="CD5" s="46"/>
      <c r="CE5" s="47"/>
      <c r="CF5" s="77"/>
      <c r="CG5" s="50"/>
      <c r="CH5" s="78"/>
      <c r="CJ5" s="46"/>
      <c r="CK5" s="47"/>
      <c r="CL5" s="77"/>
      <c r="CM5" s="50"/>
      <c r="CN5" s="78"/>
      <c r="CP5" s="46"/>
      <c r="CQ5" s="47"/>
      <c r="CR5" s="77"/>
      <c r="CS5" s="50"/>
      <c r="CT5" s="78"/>
      <c r="CV5" s="46"/>
      <c r="CW5" s="47"/>
      <c r="CX5" s="77"/>
      <c r="CY5" s="50"/>
      <c r="CZ5" s="78"/>
      <c r="DB5" s="46"/>
      <c r="DC5" s="47"/>
      <c r="DD5" s="77"/>
      <c r="DE5" s="50"/>
      <c r="DF5" s="78"/>
      <c r="DH5" s="46"/>
      <c r="DI5" s="47"/>
      <c r="DJ5" s="77"/>
      <c r="DK5" s="50"/>
      <c r="DL5" s="78"/>
      <c r="DN5" s="80"/>
      <c r="DO5" s="47"/>
      <c r="DP5" s="77"/>
      <c r="DQ5" s="50"/>
      <c r="DR5" s="78"/>
      <c r="DT5" s="46" t="s">
        <v>68</v>
      </c>
      <c r="DU5" s="64">
        <v>145656</v>
      </c>
      <c r="DV5" s="65" t="s">
        <v>48</v>
      </c>
      <c r="DW5" s="81">
        <f>DW4</f>
        <v>7</v>
      </c>
      <c r="DX5" s="65" t="s">
        <v>50</v>
      </c>
      <c r="DY5" s="68">
        <f>IF(ISERROR(DU5/DW5),"$0.00",(DU5/DW5))</f>
        <v>20808</v>
      </c>
      <c r="DZ5" s="69"/>
      <c r="EA5" s="33"/>
      <c r="EB5" s="70" t="s">
        <v>69</v>
      </c>
      <c r="EC5" s="82" t="s">
        <v>70</v>
      </c>
      <c r="ED5" s="72">
        <v>828668</v>
      </c>
      <c r="EE5" s="35"/>
      <c r="EG5" s="40"/>
      <c r="EH5" s="83" t="s">
        <v>71</v>
      </c>
      <c r="EI5" s="84"/>
      <c r="EJ5" s="72">
        <v>298411</v>
      </c>
      <c r="EK5" s="42"/>
      <c r="EL5" s="41"/>
      <c r="EM5" s="40"/>
      <c r="EN5" s="517"/>
      <c r="EO5" s="517"/>
      <c r="EP5" s="517"/>
      <c r="EQ5" s="517"/>
      <c r="ER5" s="517"/>
      <c r="ES5" s="42"/>
      <c r="EU5" s="40"/>
      <c r="EV5" s="518"/>
      <c r="EW5" s="518"/>
      <c r="EX5" s="518"/>
      <c r="EY5" s="518"/>
      <c r="EZ5" s="518"/>
      <c r="FA5" s="42"/>
      <c r="FC5" s="40"/>
      <c r="FD5" s="41"/>
      <c r="FE5" s="41"/>
      <c r="FF5" s="41"/>
      <c r="FG5" s="41"/>
      <c r="FH5" s="41"/>
      <c r="FI5" s="41"/>
      <c r="FJ5" s="42"/>
      <c r="FL5" s="40"/>
      <c r="FM5" s="41"/>
      <c r="FN5" s="41"/>
      <c r="FO5" s="41"/>
      <c r="FP5" s="41"/>
      <c r="FQ5" s="41"/>
      <c r="FR5" s="41"/>
      <c r="FS5" s="42"/>
      <c r="FW5" s="33"/>
      <c r="FX5" s="505" t="s">
        <v>72</v>
      </c>
      <c r="FY5" s="505"/>
      <c r="FZ5" s="41"/>
      <c r="GA5" s="35"/>
    </row>
    <row r="6" spans="1:183" ht="25.5" customHeight="1">
      <c r="B6" s="46" t="s">
        <v>73</v>
      </c>
      <c r="C6" s="47">
        <v>23215</v>
      </c>
      <c r="D6" s="48">
        <f t="shared" si="0"/>
        <v>7.4377729292618613E-2</v>
      </c>
      <c r="F6" s="46" t="s">
        <v>73</v>
      </c>
      <c r="G6" s="47">
        <v>8742</v>
      </c>
      <c r="H6" s="48">
        <f t="shared" si="1"/>
        <v>7.1015434606011368E-2</v>
      </c>
      <c r="I6" s="49">
        <f t="shared" si="2"/>
        <v>0.37656687486538876</v>
      </c>
      <c r="J6" s="48"/>
      <c r="K6" s="50">
        <v>41</v>
      </c>
      <c r="L6" s="51" t="s">
        <v>53</v>
      </c>
      <c r="N6" s="46" t="s">
        <v>67</v>
      </c>
      <c r="O6" s="47">
        <v>0</v>
      </c>
      <c r="P6" s="77">
        <f t="shared" ref="P6:P13" si="3">IF(ISERROR(O6/$O$4),"0.00%",O6/$O$4)</f>
        <v>0</v>
      </c>
      <c r="Q6" s="50"/>
      <c r="R6" s="78" t="s">
        <v>53</v>
      </c>
      <c r="S6" s="79"/>
      <c r="T6" s="58"/>
      <c r="V6" s="46"/>
      <c r="W6" s="47"/>
      <c r="X6" s="77"/>
      <c r="Y6" s="50"/>
      <c r="Z6" s="78"/>
      <c r="AB6" s="46"/>
      <c r="AC6" s="47"/>
      <c r="AD6" s="77"/>
      <c r="AE6" s="50"/>
      <c r="AF6" s="78"/>
      <c r="AH6" s="46"/>
      <c r="AI6" s="47"/>
      <c r="AJ6" s="77"/>
      <c r="AK6" s="50"/>
      <c r="AL6" s="78"/>
      <c r="AN6" s="46"/>
      <c r="AO6" s="47"/>
      <c r="AP6" s="77"/>
      <c r="AQ6" s="50"/>
      <c r="AR6" s="78"/>
      <c r="AT6" s="46" t="s">
        <v>74</v>
      </c>
      <c r="AU6" s="47"/>
      <c r="AV6" s="77" t="str">
        <f>IF(ISERROR(AU6/$AU$4),"0.00%",AU6/$AU$4)</f>
        <v>0.00%</v>
      </c>
      <c r="AW6" s="50"/>
      <c r="AX6" s="78" t="s">
        <v>53</v>
      </c>
      <c r="AZ6" s="46"/>
      <c r="BA6" s="47"/>
      <c r="BB6" s="77"/>
      <c r="BC6" s="50"/>
      <c r="BD6" s="78"/>
      <c r="BF6" s="46"/>
      <c r="BG6" s="47"/>
      <c r="BH6" s="77"/>
      <c r="BI6" s="50"/>
      <c r="BJ6" s="78"/>
      <c r="BL6" s="46" t="s">
        <v>75</v>
      </c>
      <c r="BM6" s="47"/>
      <c r="BN6" s="77" t="str">
        <f>IF(ISERROR(BM6/$BM$4),"0.00%",BM6/$BM$4)</f>
        <v>0.00%</v>
      </c>
      <c r="BO6" s="50"/>
      <c r="BP6" s="78" t="s">
        <v>53</v>
      </c>
      <c r="BR6" s="46"/>
      <c r="BS6" s="47"/>
      <c r="BT6" s="77"/>
      <c r="BU6" s="50"/>
      <c r="BV6" s="78"/>
      <c r="BX6" s="46"/>
      <c r="BY6" s="47"/>
      <c r="BZ6" s="77"/>
      <c r="CA6" s="50"/>
      <c r="CB6" s="78"/>
      <c r="CD6" s="46"/>
      <c r="CE6" s="47"/>
      <c r="CF6" s="77"/>
      <c r="CG6" s="50"/>
      <c r="CH6" s="78"/>
      <c r="CJ6" s="85"/>
      <c r="CK6" s="47"/>
      <c r="CL6" s="77"/>
      <c r="CM6" s="50"/>
      <c r="CN6" s="78"/>
      <c r="CP6" s="46"/>
      <c r="CQ6" s="47"/>
      <c r="CR6" s="77"/>
      <c r="CS6" s="50"/>
      <c r="CT6" s="78"/>
      <c r="CV6" s="46"/>
      <c r="CW6" s="47"/>
      <c r="CX6" s="77"/>
      <c r="CY6" s="50"/>
      <c r="CZ6" s="78"/>
      <c r="DB6" s="46"/>
      <c r="DC6" s="47"/>
      <c r="DD6" s="77"/>
      <c r="DE6" s="50"/>
      <c r="DF6" s="78"/>
      <c r="DH6" s="46"/>
      <c r="DI6" s="47"/>
      <c r="DJ6" s="77"/>
      <c r="DK6" s="50"/>
      <c r="DL6" s="78"/>
      <c r="DN6" s="86"/>
      <c r="DO6" s="47"/>
      <c r="DP6" s="77"/>
      <c r="DQ6" s="50"/>
      <c r="DR6" s="78"/>
      <c r="DT6" s="46" t="s">
        <v>76</v>
      </c>
      <c r="DU6" s="64">
        <v>68795</v>
      </c>
      <c r="DV6" s="65" t="s">
        <v>48</v>
      </c>
      <c r="DW6" s="81">
        <f>DW4</f>
        <v>7</v>
      </c>
      <c r="DX6" s="65" t="s">
        <v>50</v>
      </c>
      <c r="DY6" s="68">
        <f>IF(ISERROR(DU6/DW6),"$0.00",(DU6/DW6))</f>
        <v>9827.8571428571431</v>
      </c>
      <c r="DZ6" s="69"/>
      <c r="EA6" s="33"/>
      <c r="EB6" s="87" t="s">
        <v>77</v>
      </c>
      <c r="EC6" s="88" t="s">
        <v>50</v>
      </c>
      <c r="ED6" s="89">
        <f>ED4-ED5</f>
        <v>1224849</v>
      </c>
      <c r="EE6" s="35"/>
      <c r="EG6" s="40"/>
      <c r="EH6" s="90" t="s">
        <v>78</v>
      </c>
      <c r="EI6" s="91" t="s">
        <v>48</v>
      </c>
      <c r="EJ6" s="89">
        <f>ED9</f>
        <v>204141.5</v>
      </c>
      <c r="EK6" s="42"/>
      <c r="EL6" s="41"/>
      <c r="EM6" s="40"/>
      <c r="EN6" s="92">
        <f>ED6</f>
        <v>1224849</v>
      </c>
      <c r="EO6" s="28" t="s">
        <v>79</v>
      </c>
      <c r="EP6" s="93">
        <v>168.19</v>
      </c>
      <c r="EQ6" s="28" t="s">
        <v>50</v>
      </c>
      <c r="ER6" s="92">
        <f>EN6+EP6</f>
        <v>1225017.19</v>
      </c>
      <c r="ES6" s="42"/>
      <c r="EU6" s="40"/>
      <c r="EV6" s="41"/>
      <c r="EW6" s="41"/>
      <c r="EX6" s="41"/>
      <c r="EY6" s="41"/>
      <c r="EZ6" s="41"/>
      <c r="FA6" s="42"/>
      <c r="FC6" s="40"/>
      <c r="FD6" s="93">
        <v>2053517</v>
      </c>
      <c r="FE6" s="94" t="s">
        <v>70</v>
      </c>
      <c r="FF6" s="93">
        <v>828668</v>
      </c>
      <c r="FG6" s="94" t="s">
        <v>50</v>
      </c>
      <c r="FH6" s="92">
        <f>FD6-FF6</f>
        <v>1224849</v>
      </c>
      <c r="FI6" s="41"/>
      <c r="FJ6" s="42"/>
      <c r="FL6" s="40"/>
      <c r="FM6" s="95">
        <f>145527+117441+166408+125406+172389+152392</f>
        <v>879563</v>
      </c>
      <c r="FN6" s="94" t="s">
        <v>48</v>
      </c>
      <c r="FO6" s="96">
        <v>6</v>
      </c>
      <c r="FP6" s="94" t="s">
        <v>50</v>
      </c>
      <c r="FQ6" s="506">
        <f>IF(ISERROR(FM6/FO6),"$0.00",FM6/FO6)</f>
        <v>146593.83333333334</v>
      </c>
      <c r="FR6" s="507"/>
      <c r="FS6" s="42"/>
      <c r="FW6" s="33"/>
      <c r="FX6" s="74" t="s">
        <v>80</v>
      </c>
      <c r="FY6" s="75"/>
      <c r="FZ6" s="76">
        <v>0</v>
      </c>
      <c r="GA6" s="35"/>
    </row>
    <row r="7" spans="1:183" ht="25.5" customHeight="1" thickBot="1">
      <c r="B7" s="46" t="s">
        <v>81</v>
      </c>
      <c r="C7" s="47">
        <v>37579</v>
      </c>
      <c r="D7" s="48">
        <f t="shared" si="0"/>
        <v>0.12039804820535494</v>
      </c>
      <c r="F7" s="46" t="s">
        <v>81</v>
      </c>
      <c r="G7" s="47">
        <v>15933</v>
      </c>
      <c r="H7" s="48">
        <f t="shared" si="1"/>
        <v>0.12943135662063363</v>
      </c>
      <c r="I7" s="49">
        <f t="shared" si="2"/>
        <v>0.423986801138934</v>
      </c>
      <c r="J7" s="48"/>
      <c r="K7" s="50" t="s">
        <v>82</v>
      </c>
      <c r="L7" s="51" t="s">
        <v>53</v>
      </c>
      <c r="N7" s="46" t="s">
        <v>83</v>
      </c>
      <c r="O7" s="47">
        <v>273044</v>
      </c>
      <c r="P7" s="77">
        <f t="shared" si="3"/>
        <v>2.2180666125101545</v>
      </c>
      <c r="Q7" s="50"/>
      <c r="R7" s="78" t="s">
        <v>53</v>
      </c>
      <c r="S7" s="79"/>
      <c r="T7" s="58"/>
      <c r="V7" s="46"/>
      <c r="W7" s="47"/>
      <c r="X7" s="77"/>
      <c r="Y7" s="50"/>
      <c r="Z7" s="78"/>
      <c r="AB7" s="46"/>
      <c r="AC7" s="47"/>
      <c r="AD7" s="77"/>
      <c r="AE7" s="50"/>
      <c r="AF7" s="78"/>
      <c r="AH7" s="97"/>
      <c r="AI7" s="47"/>
      <c r="AJ7" s="98"/>
      <c r="AK7" s="99"/>
      <c r="AL7" s="56"/>
      <c r="AN7" s="97"/>
      <c r="AO7" s="47"/>
      <c r="AP7" s="520"/>
      <c r="AQ7" s="521"/>
      <c r="AR7" s="522"/>
      <c r="AT7" s="46" t="s">
        <v>84</v>
      </c>
      <c r="AU7" s="47"/>
      <c r="AV7" s="77" t="str">
        <f>IF(ISERROR(AU7/$AU$4),"0.00%",AU7/$AU$4)</f>
        <v>0.00%</v>
      </c>
      <c r="AW7" s="50"/>
      <c r="AX7" s="78" t="s">
        <v>53</v>
      </c>
      <c r="AZ7" s="46"/>
      <c r="BA7" s="47"/>
      <c r="BB7" s="77"/>
      <c r="BC7" s="100"/>
      <c r="BD7" s="101"/>
      <c r="BF7" s="97"/>
      <c r="BG7" s="47"/>
      <c r="BH7" s="520"/>
      <c r="BI7" s="521"/>
      <c r="BJ7" s="522"/>
      <c r="BL7" s="46" t="s">
        <v>85</v>
      </c>
      <c r="BM7" s="47"/>
      <c r="BN7" s="77" t="str">
        <f>IF(ISERROR(BM7/$BM$4),"0.00%",BM7/$BM$4)</f>
        <v>0.00%</v>
      </c>
      <c r="BO7" s="50"/>
      <c r="BP7" s="78" t="s">
        <v>53</v>
      </c>
      <c r="BR7" s="46"/>
      <c r="BS7" s="47"/>
      <c r="BT7" s="77"/>
      <c r="BU7" s="50"/>
      <c r="BV7" s="78"/>
      <c r="BX7" s="46"/>
      <c r="BY7" s="47"/>
      <c r="BZ7" s="77"/>
      <c r="CA7" s="50"/>
      <c r="CB7" s="78"/>
      <c r="CD7" s="46"/>
      <c r="CE7" s="47"/>
      <c r="CF7" s="77"/>
      <c r="CG7" s="50"/>
      <c r="CH7" s="78"/>
      <c r="CJ7" s="85"/>
      <c r="CK7" s="47"/>
      <c r="CL7" s="77"/>
      <c r="CM7" s="50"/>
      <c r="CN7" s="78"/>
      <c r="CP7" s="46"/>
      <c r="CQ7" s="47"/>
      <c r="CR7" s="77"/>
      <c r="CS7" s="50"/>
      <c r="CT7" s="78"/>
      <c r="CV7" s="46"/>
      <c r="CW7" s="47"/>
      <c r="CX7" s="77"/>
      <c r="CY7" s="50"/>
      <c r="CZ7" s="78"/>
      <c r="DB7" s="46"/>
      <c r="DC7" s="47"/>
      <c r="DD7" s="77"/>
      <c r="DE7" s="50"/>
      <c r="DF7" s="78"/>
      <c r="DH7" s="46"/>
      <c r="DI7" s="47"/>
      <c r="DJ7" s="77"/>
      <c r="DK7" s="50"/>
      <c r="DL7" s="78"/>
      <c r="DN7" s="86"/>
      <c r="DO7" s="47"/>
      <c r="DP7" s="77"/>
      <c r="DQ7" s="50"/>
      <c r="DR7" s="78"/>
      <c r="DT7" s="102" t="s">
        <v>86</v>
      </c>
      <c r="DU7" s="103">
        <f>DU5-DU6</f>
        <v>76861</v>
      </c>
      <c r="DV7" s="65" t="s">
        <v>48</v>
      </c>
      <c r="DW7" s="104">
        <f>DW4</f>
        <v>7</v>
      </c>
      <c r="DX7" s="65" t="s">
        <v>50</v>
      </c>
      <c r="DY7" s="103">
        <f>IF(ISERROR(DU7/DW7),"$0.00",(DU7/DW7))</f>
        <v>10980.142857142857</v>
      </c>
      <c r="DZ7" s="69"/>
      <c r="EA7" s="33"/>
      <c r="EB7" s="34"/>
      <c r="EC7" s="105"/>
      <c r="ED7" s="34"/>
      <c r="EE7" s="35"/>
      <c r="EG7" s="40"/>
      <c r="EH7" s="90" t="s">
        <v>87</v>
      </c>
      <c r="EI7" s="106" t="s">
        <v>50</v>
      </c>
      <c r="EJ7" s="107">
        <f>IF(ISERROR(EJ5/EJ6),"0.0",EJ5/EJ6)</f>
        <v>1.4617850853452139</v>
      </c>
      <c r="EK7" s="42"/>
      <c r="EL7" s="41"/>
      <c r="EM7" s="108"/>
      <c r="EN7" s="109" t="s">
        <v>88</v>
      </c>
      <c r="EO7" s="110"/>
      <c r="EP7" s="111" t="s">
        <v>89</v>
      </c>
      <c r="EQ7" s="110"/>
      <c r="ER7" s="111" t="s">
        <v>31</v>
      </c>
      <c r="ES7" s="112"/>
      <c r="EU7" s="40"/>
      <c r="EV7" s="113" t="s">
        <v>90</v>
      </c>
      <c r="EW7" s="113"/>
      <c r="EX7" s="114">
        <f>ER6</f>
        <v>1225017.19</v>
      </c>
      <c r="EY7" s="41"/>
      <c r="EZ7" s="41"/>
      <c r="FA7" s="42"/>
      <c r="FC7" s="40"/>
      <c r="FD7" s="115" t="s">
        <v>91</v>
      </c>
      <c r="FE7" s="116"/>
      <c r="FF7" s="115" t="s">
        <v>92</v>
      </c>
      <c r="FG7" s="116"/>
      <c r="FH7" s="115" t="s">
        <v>93</v>
      </c>
      <c r="FI7" s="41"/>
      <c r="FJ7" s="42"/>
      <c r="FL7" s="40"/>
      <c r="FM7" s="117" t="s">
        <v>94</v>
      </c>
      <c r="FN7" s="41"/>
      <c r="FO7" s="115" t="s">
        <v>95</v>
      </c>
      <c r="FP7" s="41"/>
      <c r="FQ7" s="523" t="s">
        <v>96</v>
      </c>
      <c r="FR7" s="523"/>
      <c r="FS7" s="42"/>
      <c r="FW7" s="33"/>
      <c r="FX7" s="118" t="s">
        <v>97</v>
      </c>
      <c r="FY7" s="75"/>
      <c r="FZ7" s="119">
        <v>19875</v>
      </c>
      <c r="GA7" s="35"/>
    </row>
    <row r="8" spans="1:183" ht="25.5" customHeight="1" thickBot="1">
      <c r="B8" s="46" t="s">
        <v>98</v>
      </c>
      <c r="C8" s="47">
        <v>52527</v>
      </c>
      <c r="D8" s="48">
        <f t="shared" si="0"/>
        <v>0.16828942436154978</v>
      </c>
      <c r="F8" s="46" t="s">
        <v>98</v>
      </c>
      <c r="G8" s="47">
        <v>21912</v>
      </c>
      <c r="H8" s="48">
        <f t="shared" si="1"/>
        <v>0.17800162469536962</v>
      </c>
      <c r="I8" s="49">
        <f t="shared" si="2"/>
        <v>0.41715689074190415</v>
      </c>
      <c r="J8" s="48"/>
      <c r="K8" s="50">
        <v>41</v>
      </c>
      <c r="L8" s="51" t="s">
        <v>53</v>
      </c>
      <c r="N8" s="46" t="s">
        <v>74</v>
      </c>
      <c r="O8" s="47">
        <v>35636</v>
      </c>
      <c r="P8" s="77">
        <f t="shared" si="3"/>
        <v>0.28948822095857024</v>
      </c>
      <c r="Q8" s="50"/>
      <c r="R8" s="78" t="s">
        <v>53</v>
      </c>
      <c r="S8" s="79"/>
      <c r="T8" s="58"/>
      <c r="V8" s="46"/>
      <c r="W8" s="47"/>
      <c r="X8" s="77"/>
      <c r="Y8" s="50"/>
      <c r="Z8" s="78"/>
      <c r="AB8" s="46"/>
      <c r="AC8" s="47"/>
      <c r="AD8" s="77"/>
      <c r="AE8" s="50"/>
      <c r="AF8" s="78"/>
      <c r="AH8" s="120"/>
      <c r="AI8" s="121"/>
      <c r="AJ8" s="122"/>
      <c r="AK8" s="100"/>
      <c r="AL8" s="101"/>
      <c r="AN8" s="120"/>
      <c r="AO8" s="53"/>
      <c r="AP8" s="77"/>
      <c r="AQ8" s="50"/>
      <c r="AR8" s="78"/>
      <c r="AT8" s="97"/>
      <c r="AU8" s="47"/>
      <c r="AV8" s="538"/>
      <c r="AW8" s="539"/>
      <c r="AX8" s="540"/>
      <c r="AZ8" s="123"/>
      <c r="BA8" s="124"/>
      <c r="BB8" s="125"/>
      <c r="BC8" s="126"/>
      <c r="BD8" s="127"/>
      <c r="BF8" s="120"/>
      <c r="BG8" s="53"/>
      <c r="BH8" s="77"/>
      <c r="BI8" s="50"/>
      <c r="BJ8" s="78"/>
      <c r="BL8" s="123" t="s">
        <v>99</v>
      </c>
      <c r="BM8" s="124">
        <f>SUM(BM5:BM7)</f>
        <v>0</v>
      </c>
      <c r="BN8" s="125" t="str">
        <f>IF(ISERROR(BM8/$BM$4),"0.00%",BM8/$BM$4)</f>
        <v>0.00%</v>
      </c>
      <c r="BO8" s="126"/>
      <c r="BP8" s="127" t="s">
        <v>53</v>
      </c>
      <c r="BR8" s="123"/>
      <c r="BS8" s="124"/>
      <c r="BT8" s="125"/>
      <c r="BU8" s="126"/>
      <c r="BV8" s="127"/>
      <c r="BX8" s="123"/>
      <c r="BY8" s="124"/>
      <c r="BZ8" s="125"/>
      <c r="CA8" s="126"/>
      <c r="CB8" s="127"/>
      <c r="CD8" s="123"/>
      <c r="CE8" s="124"/>
      <c r="CF8" s="125"/>
      <c r="CG8" s="126"/>
      <c r="CH8" s="127"/>
      <c r="CJ8" s="46"/>
      <c r="CK8" s="47"/>
      <c r="CL8" s="77"/>
      <c r="CM8" s="50"/>
      <c r="CN8" s="78"/>
      <c r="CP8" s="123"/>
      <c r="CQ8" s="124"/>
      <c r="CR8" s="125"/>
      <c r="CS8" s="126"/>
      <c r="CT8" s="127"/>
      <c r="CV8" s="123"/>
      <c r="CW8" s="124"/>
      <c r="CX8" s="125"/>
      <c r="CY8" s="126"/>
      <c r="CZ8" s="127"/>
      <c r="DB8" s="123"/>
      <c r="DC8" s="124"/>
      <c r="DD8" s="125"/>
      <c r="DE8" s="126"/>
      <c r="DF8" s="127"/>
      <c r="DH8" s="123"/>
      <c r="DI8" s="124"/>
      <c r="DJ8" s="125"/>
      <c r="DK8" s="126"/>
      <c r="DL8" s="127"/>
      <c r="DN8" s="80"/>
      <c r="DO8" s="47"/>
      <c r="DP8" s="77"/>
      <c r="DQ8" s="50"/>
      <c r="DR8" s="78"/>
      <c r="EA8" s="33"/>
      <c r="EB8" s="70" t="s">
        <v>100</v>
      </c>
      <c r="EC8" s="71" t="s">
        <v>48</v>
      </c>
      <c r="ED8" s="128">
        <v>6</v>
      </c>
      <c r="EE8" s="35"/>
      <c r="EG8" s="108"/>
      <c r="EH8" s="110"/>
      <c r="EI8" s="110"/>
      <c r="EJ8" s="110"/>
      <c r="EK8" s="112"/>
      <c r="EL8" s="41"/>
      <c r="EU8" s="40"/>
      <c r="EV8" s="129" t="s">
        <v>101</v>
      </c>
      <c r="EW8" s="130" t="s">
        <v>70</v>
      </c>
      <c r="EX8" s="131">
        <v>59685.919999999998</v>
      </c>
      <c r="EY8" s="41"/>
      <c r="EZ8" s="41"/>
      <c r="FA8" s="42"/>
      <c r="FC8" s="40"/>
      <c r="FD8" s="41"/>
      <c r="FE8" s="41"/>
      <c r="FF8" s="41"/>
      <c r="FG8" s="41"/>
      <c r="FH8" s="41"/>
      <c r="FI8" s="41"/>
      <c r="FJ8" s="42"/>
      <c r="FL8" s="40"/>
      <c r="FM8" s="41"/>
      <c r="FN8" s="41"/>
      <c r="FO8" s="41"/>
      <c r="FP8" s="41"/>
      <c r="FQ8" s="41"/>
      <c r="FR8" s="41"/>
      <c r="FS8" s="42"/>
      <c r="FW8" s="33"/>
      <c r="FX8" s="505" t="s">
        <v>102</v>
      </c>
      <c r="FY8" s="505"/>
      <c r="FZ8" s="39"/>
      <c r="GA8" s="35"/>
    </row>
    <row r="9" spans="1:183" ht="25.5" customHeight="1" thickBot="1">
      <c r="B9" s="46" t="s">
        <v>103</v>
      </c>
      <c r="C9" s="47">
        <v>27315</v>
      </c>
      <c r="D9" s="48">
        <f t="shared" si="0"/>
        <v>8.7513576378543068E-2</v>
      </c>
      <c r="F9" s="46" t="s">
        <v>103</v>
      </c>
      <c r="G9" s="47">
        <v>4129</v>
      </c>
      <c r="H9" s="48">
        <f t="shared" si="1"/>
        <v>3.3541835905767668E-2</v>
      </c>
      <c r="I9" s="49">
        <f t="shared" si="2"/>
        <v>0.15116236500091526</v>
      </c>
      <c r="J9" s="48"/>
      <c r="K9" s="50" t="s">
        <v>104</v>
      </c>
      <c r="L9" s="51" t="s">
        <v>53</v>
      </c>
      <c r="N9" s="46" t="s">
        <v>84</v>
      </c>
      <c r="O9" s="47">
        <v>258698</v>
      </c>
      <c r="P9" s="77">
        <f t="shared" si="3"/>
        <v>2.101527213647441</v>
      </c>
      <c r="Q9" s="50"/>
      <c r="R9" s="78" t="s">
        <v>53</v>
      </c>
      <c r="S9" s="79"/>
      <c r="T9" s="58"/>
      <c r="V9" s="524"/>
      <c r="W9" s="525"/>
      <c r="X9" s="525"/>
      <c r="Y9" s="525"/>
      <c r="Z9" s="526"/>
      <c r="AB9" s="123"/>
      <c r="AC9" s="124"/>
      <c r="AD9" s="125"/>
      <c r="AE9" s="126"/>
      <c r="AF9" s="127"/>
      <c r="AH9" s="123"/>
      <c r="AI9" s="124"/>
      <c r="AJ9" s="125"/>
      <c r="AK9" s="126"/>
      <c r="AL9" s="127"/>
      <c r="AN9" s="46"/>
      <c r="AO9" s="47"/>
      <c r="AP9" s="77"/>
      <c r="AQ9" s="50"/>
      <c r="AR9" s="78"/>
      <c r="AT9" s="132"/>
      <c r="AU9" s="53">
        <f>AU8*0.14</f>
        <v>0</v>
      </c>
      <c r="AV9" s="77" t="str">
        <f>IF(ISERROR(AU9/$AU$4),"0.00%",AU9/$AU$4)</f>
        <v>0.00%</v>
      </c>
      <c r="AW9" s="50"/>
      <c r="AX9" s="78" t="s">
        <v>53</v>
      </c>
      <c r="AZ9" s="133"/>
      <c r="BA9" s="134"/>
      <c r="BB9" s="135"/>
      <c r="BC9" s="136"/>
      <c r="BD9" s="127"/>
      <c r="BF9" s="46"/>
      <c r="BG9" s="47"/>
      <c r="BH9" s="77"/>
      <c r="BI9" s="50"/>
      <c r="BJ9" s="78"/>
      <c r="BL9" s="133" t="s">
        <v>105</v>
      </c>
      <c r="BM9" s="134">
        <f>BM4-BM8</f>
        <v>0</v>
      </c>
      <c r="BN9" s="135" t="str">
        <f>IF(ISERROR(BM9/$BM$4),"0.00%",BM9/$BM$4)</f>
        <v>0.00%</v>
      </c>
      <c r="BO9" s="136"/>
      <c r="BP9" s="137" t="s">
        <v>53</v>
      </c>
      <c r="BR9" s="133"/>
      <c r="BS9" s="134"/>
      <c r="BT9" s="135"/>
      <c r="BU9" s="136"/>
      <c r="BV9" s="137"/>
      <c r="BX9" s="133"/>
      <c r="BY9" s="134"/>
      <c r="BZ9" s="135"/>
      <c r="CA9" s="136"/>
      <c r="CB9" s="137"/>
      <c r="CD9" s="133"/>
      <c r="CE9" s="134"/>
      <c r="CF9" s="135"/>
      <c r="CG9" s="136"/>
      <c r="CH9" s="137"/>
      <c r="CJ9" s="123"/>
      <c r="CK9" s="124"/>
      <c r="CL9" s="125"/>
      <c r="CM9" s="126"/>
      <c r="CN9" s="127"/>
      <c r="CP9" s="133"/>
      <c r="CQ9" s="134"/>
      <c r="CR9" s="135"/>
      <c r="CS9" s="136"/>
      <c r="CT9" s="137"/>
      <c r="CV9" s="133"/>
      <c r="CW9" s="134"/>
      <c r="CX9" s="135"/>
      <c r="CY9" s="136"/>
      <c r="CZ9" s="137"/>
      <c r="DB9" s="133"/>
      <c r="DC9" s="134"/>
      <c r="DD9" s="135"/>
      <c r="DE9" s="136"/>
      <c r="DF9" s="137"/>
      <c r="DH9" s="133"/>
      <c r="DI9" s="134"/>
      <c r="DJ9" s="135"/>
      <c r="DK9" s="136"/>
      <c r="DL9" s="137"/>
      <c r="DN9" s="123"/>
      <c r="DO9" s="124"/>
      <c r="DP9" s="125"/>
      <c r="DQ9" s="126"/>
      <c r="DR9" s="127"/>
      <c r="DT9" s="495" t="s">
        <v>106</v>
      </c>
      <c r="DU9" s="496"/>
      <c r="DV9" s="496"/>
      <c r="DW9" s="496"/>
      <c r="DX9" s="496"/>
      <c r="DY9" s="497"/>
      <c r="DZ9" s="19"/>
      <c r="EA9" s="33"/>
      <c r="EB9" s="87" t="s">
        <v>107</v>
      </c>
      <c r="EC9" s="88" t="s">
        <v>50</v>
      </c>
      <c r="ED9" s="89">
        <f>ED6/ED8</f>
        <v>204141.5</v>
      </c>
      <c r="EE9" s="35"/>
      <c r="EG9" s="36"/>
      <c r="EH9" s="37"/>
      <c r="EI9" s="37"/>
      <c r="EJ9" s="37"/>
      <c r="EK9" s="38"/>
      <c r="EL9" s="39"/>
      <c r="EU9" s="40"/>
      <c r="EV9" s="129" t="s">
        <v>108</v>
      </c>
      <c r="EW9" s="130" t="s">
        <v>70</v>
      </c>
      <c r="EX9" s="131">
        <f>EP6</f>
        <v>168.19</v>
      </c>
      <c r="EY9" s="41"/>
      <c r="EZ9" s="41"/>
      <c r="FA9" s="42"/>
      <c r="FC9" s="40"/>
      <c r="FD9" s="138">
        <f>FH6</f>
        <v>1224849</v>
      </c>
      <c r="FE9" s="94" t="s">
        <v>48</v>
      </c>
      <c r="FF9" s="96">
        <v>6</v>
      </c>
      <c r="FG9" s="94" t="s">
        <v>50</v>
      </c>
      <c r="FH9" s="506">
        <f>IF(ISERROR(FD9/FF9),"$0.00",FD9/FF9)</f>
        <v>204141.5</v>
      </c>
      <c r="FI9" s="507"/>
      <c r="FJ9" s="42"/>
      <c r="FL9" s="40"/>
      <c r="FM9" s="138">
        <f>FQ6*12</f>
        <v>1759126</v>
      </c>
      <c r="FN9" s="94" t="s">
        <v>48</v>
      </c>
      <c r="FO9" s="139">
        <v>298411</v>
      </c>
      <c r="FP9" s="94" t="s">
        <v>50</v>
      </c>
      <c r="FQ9" s="527">
        <f>IF(ISERROR(FM9/FO9),"0.0",FM9/FO9)</f>
        <v>5.8949770618375332</v>
      </c>
      <c r="FR9" s="528"/>
      <c r="FS9" s="42"/>
      <c r="FW9" s="33"/>
      <c r="FX9" s="74" t="s">
        <v>109</v>
      </c>
      <c r="FY9" s="75"/>
      <c r="FZ9" s="76">
        <v>0</v>
      </c>
      <c r="GA9" s="35"/>
    </row>
    <row r="10" spans="1:183" ht="25.5" customHeight="1" thickBot="1">
      <c r="B10" s="46" t="s">
        <v>110</v>
      </c>
      <c r="C10" s="47">
        <v>22881</v>
      </c>
      <c r="D10" s="48">
        <f t="shared" si="0"/>
        <v>7.330763833488721E-2</v>
      </c>
      <c r="F10" s="46" t="s">
        <v>110</v>
      </c>
      <c r="G10" s="47">
        <v>7429</v>
      </c>
      <c r="H10" s="48">
        <f t="shared" si="1"/>
        <v>6.0349309504467916E-2</v>
      </c>
      <c r="I10" s="49">
        <f t="shared" si="2"/>
        <v>0.32467986539049865</v>
      </c>
      <c r="J10" s="48"/>
      <c r="K10" s="50">
        <v>20</v>
      </c>
      <c r="L10" s="51" t="s">
        <v>53</v>
      </c>
      <c r="N10" s="46" t="s">
        <v>111</v>
      </c>
      <c r="O10" s="47">
        <v>0</v>
      </c>
      <c r="P10" s="77">
        <f t="shared" si="3"/>
        <v>0</v>
      </c>
      <c r="Q10" s="50"/>
      <c r="R10" s="78" t="s">
        <v>53</v>
      </c>
      <c r="S10" s="79"/>
      <c r="T10" s="58"/>
      <c r="V10" s="529"/>
      <c r="W10" s="530"/>
      <c r="X10" s="530"/>
      <c r="Y10" s="530"/>
      <c r="Z10" s="531"/>
      <c r="AB10" s="133"/>
      <c r="AC10" s="134"/>
      <c r="AD10" s="135"/>
      <c r="AE10" s="136"/>
      <c r="AF10" s="137"/>
      <c r="AH10" s="133"/>
      <c r="AI10" s="134"/>
      <c r="AJ10" s="135"/>
      <c r="AK10" s="136"/>
      <c r="AL10" s="137"/>
      <c r="AN10" s="97"/>
      <c r="AO10" s="47"/>
      <c r="AP10" s="140"/>
      <c r="AQ10" s="141"/>
      <c r="AR10" s="142"/>
      <c r="AT10" s="123" t="s">
        <v>99</v>
      </c>
      <c r="AU10" s="124">
        <f>SUM(AU5,AU6,AU7,AU9)</f>
        <v>0</v>
      </c>
      <c r="AV10" s="125" t="str">
        <f>IF(ISERROR(AU10/$AU$4),"0.00%",AU10/$AU$4)</f>
        <v>0.00%</v>
      </c>
      <c r="AW10" s="126">
        <v>80</v>
      </c>
      <c r="AX10" s="127" t="s">
        <v>53</v>
      </c>
      <c r="BD10" s="143"/>
      <c r="BF10" s="97"/>
      <c r="BG10" s="47"/>
      <c r="BH10" s="140"/>
      <c r="BI10" s="141"/>
      <c r="BJ10" s="142"/>
      <c r="CJ10" s="133"/>
      <c r="CK10" s="134"/>
      <c r="CL10" s="135"/>
      <c r="CM10" s="136"/>
      <c r="CN10" s="137"/>
      <c r="DN10" s="133"/>
      <c r="DO10" s="134"/>
      <c r="DP10" s="135"/>
      <c r="DQ10" s="136"/>
      <c r="DR10" s="137"/>
      <c r="DT10" s="30" t="s">
        <v>36</v>
      </c>
      <c r="DU10" s="30" t="s">
        <v>45</v>
      </c>
      <c r="DV10" s="31" t="s">
        <v>48</v>
      </c>
      <c r="DW10" s="30" t="s">
        <v>49</v>
      </c>
      <c r="DX10" s="31" t="s">
        <v>50</v>
      </c>
      <c r="DY10" s="30" t="s">
        <v>51</v>
      </c>
      <c r="DZ10" s="32"/>
      <c r="EA10" s="144"/>
      <c r="EB10" s="145"/>
      <c r="EC10" s="146"/>
      <c r="ED10" s="145"/>
      <c r="EE10" s="147"/>
      <c r="EG10" s="73" t="s">
        <v>112</v>
      </c>
      <c r="EH10" s="44"/>
      <c r="EI10" s="44"/>
      <c r="EJ10" s="44"/>
      <c r="EK10" s="45"/>
      <c r="EL10" s="41"/>
      <c r="EU10" s="40"/>
      <c r="EV10" s="148"/>
      <c r="EW10" s="149"/>
      <c r="EX10" s="150" t="s">
        <v>113</v>
      </c>
      <c r="EY10" s="151">
        <f>EX7-EX8-EX9</f>
        <v>1165163.08</v>
      </c>
      <c r="EZ10" s="41"/>
      <c r="FA10" s="42"/>
      <c r="FC10" s="40"/>
      <c r="FD10" s="115" t="s">
        <v>93</v>
      </c>
      <c r="FE10" s="41"/>
      <c r="FF10" s="115" t="s">
        <v>95</v>
      </c>
      <c r="FG10" s="41"/>
      <c r="FH10" s="523" t="s">
        <v>114</v>
      </c>
      <c r="FI10" s="523"/>
      <c r="FJ10" s="42"/>
      <c r="FL10" s="40"/>
      <c r="FM10" s="117" t="s">
        <v>115</v>
      </c>
      <c r="FN10" s="115"/>
      <c r="FO10" s="117" t="s">
        <v>116</v>
      </c>
      <c r="FP10" s="115"/>
      <c r="FQ10" s="115" t="s">
        <v>117</v>
      </c>
      <c r="FR10" s="152"/>
      <c r="FS10" s="42"/>
      <c r="FW10" s="33"/>
      <c r="FX10" s="118" t="s">
        <v>118</v>
      </c>
      <c r="FY10" s="153"/>
      <c r="FZ10" s="119">
        <v>0</v>
      </c>
      <c r="GA10" s="35"/>
    </row>
    <row r="11" spans="1:183" ht="25.5" customHeight="1" thickBot="1">
      <c r="B11" s="46" t="s">
        <v>119</v>
      </c>
      <c r="C11" s="47">
        <v>10117</v>
      </c>
      <c r="D11" s="48">
        <f t="shared" si="0"/>
        <v>3.241350365080433E-2</v>
      </c>
      <c r="F11" s="46" t="s">
        <v>119</v>
      </c>
      <c r="G11" s="47">
        <v>4347</v>
      </c>
      <c r="H11" s="48">
        <f t="shared" si="1"/>
        <v>3.5312753858651499E-2</v>
      </c>
      <c r="I11" s="49">
        <f t="shared" si="2"/>
        <v>0.42967282791341305</v>
      </c>
      <c r="J11" s="48"/>
      <c r="K11" s="50">
        <v>20</v>
      </c>
      <c r="L11" s="51" t="s">
        <v>53</v>
      </c>
      <c r="N11" s="154" t="s">
        <v>120</v>
      </c>
      <c r="O11" s="155">
        <v>0</v>
      </c>
      <c r="P11" s="122">
        <f t="shared" si="3"/>
        <v>0</v>
      </c>
      <c r="Q11" s="100"/>
      <c r="R11" s="101" t="s">
        <v>53</v>
      </c>
      <c r="S11" s="79"/>
      <c r="T11" s="58"/>
      <c r="V11" s="123"/>
      <c r="W11" s="124"/>
      <c r="X11" s="125"/>
      <c r="Y11" s="126"/>
      <c r="Z11" s="127"/>
      <c r="AN11" s="132"/>
      <c r="AO11" s="53"/>
      <c r="AP11" s="156"/>
      <c r="AQ11" s="157"/>
      <c r="AR11" s="137"/>
      <c r="AT11" s="133" t="s">
        <v>105</v>
      </c>
      <c r="AU11" s="134">
        <f>AU4-AU10</f>
        <v>0</v>
      </c>
      <c r="AV11" s="135" t="str">
        <f>IF(ISERROR(AU11/$AU$4),"0.00%",AU11/$AU$4)</f>
        <v>0.00%</v>
      </c>
      <c r="AW11" s="136">
        <v>20</v>
      </c>
      <c r="AX11" s="137" t="s">
        <v>53</v>
      </c>
      <c r="BF11" s="132"/>
      <c r="BG11" s="53"/>
      <c r="BH11" s="156"/>
      <c r="BI11" s="157"/>
      <c r="BJ11" s="137"/>
      <c r="DT11" s="46" t="s">
        <v>55</v>
      </c>
      <c r="DU11" s="64">
        <v>2053517</v>
      </c>
      <c r="DV11" s="65" t="s">
        <v>48</v>
      </c>
      <c r="DW11" s="66">
        <v>7</v>
      </c>
      <c r="DX11" s="67" t="s">
        <v>50</v>
      </c>
      <c r="DY11" s="68">
        <f>IF(ISERROR(DU11/DW11),"$0.00",(DU11/DW11))</f>
        <v>293359.57142857142</v>
      </c>
      <c r="DZ11" s="69"/>
      <c r="EG11" s="40"/>
      <c r="EH11" s="83" t="s">
        <v>71</v>
      </c>
      <c r="EI11" s="84"/>
      <c r="EJ11" s="72">
        <f>30228.58+291447.18</f>
        <v>321675.76</v>
      </c>
      <c r="EK11" s="42"/>
      <c r="EL11" s="41"/>
      <c r="EU11" s="40"/>
      <c r="EV11" s="150" t="s">
        <v>90</v>
      </c>
      <c r="EW11" s="152" t="s">
        <v>48</v>
      </c>
      <c r="EX11" s="151">
        <f>EX7</f>
        <v>1225017.19</v>
      </c>
      <c r="EY11" s="41"/>
      <c r="EZ11" s="41"/>
      <c r="FA11" s="42"/>
      <c r="FC11" s="40"/>
      <c r="FD11" s="41"/>
      <c r="FE11" s="41"/>
      <c r="FF11" s="41"/>
      <c r="FG11" s="41"/>
      <c r="FH11" s="41"/>
      <c r="FI11" s="41"/>
      <c r="FJ11" s="42"/>
      <c r="FL11" s="108"/>
      <c r="FM11" s="110"/>
      <c r="FN11" s="110"/>
      <c r="FO11" s="110"/>
      <c r="FP11" s="110"/>
      <c r="FQ11" s="110"/>
      <c r="FR11" s="110"/>
      <c r="FS11" s="112"/>
      <c r="FW11" s="33"/>
      <c r="FX11" s="118" t="s">
        <v>121</v>
      </c>
      <c r="FY11" s="153"/>
      <c r="FZ11" s="119">
        <v>0</v>
      </c>
      <c r="GA11" s="35"/>
    </row>
    <row r="12" spans="1:183" ht="25.5" customHeight="1" thickBot="1">
      <c r="B12" s="158" t="s">
        <v>122</v>
      </c>
      <c r="C12" s="159">
        <f>SUM(C4:C11)</f>
        <v>312123</v>
      </c>
      <c r="D12" s="160">
        <f t="shared" si="0"/>
        <v>1</v>
      </c>
      <c r="F12" s="161" t="s">
        <v>122</v>
      </c>
      <c r="G12" s="159">
        <f>SUM(G4:G11)</f>
        <v>123100</v>
      </c>
      <c r="H12" s="160">
        <f t="shared" si="1"/>
        <v>1</v>
      </c>
      <c r="I12" s="49">
        <f t="shared" si="2"/>
        <v>0.3943957990920246</v>
      </c>
      <c r="J12" s="160"/>
      <c r="K12" s="162">
        <v>38</v>
      </c>
      <c r="L12" s="163" t="s">
        <v>53</v>
      </c>
      <c r="N12" s="123" t="s">
        <v>99</v>
      </c>
      <c r="O12" s="124">
        <f>SUM(O5:O11)</f>
        <v>615742</v>
      </c>
      <c r="P12" s="125">
        <f t="shared" si="3"/>
        <v>5.0019658813972381</v>
      </c>
      <c r="Q12" s="126"/>
      <c r="R12" s="127" t="s">
        <v>53</v>
      </c>
      <c r="S12" s="79"/>
      <c r="T12" s="58"/>
      <c r="V12" s="133"/>
      <c r="W12" s="134"/>
      <c r="X12" s="135"/>
      <c r="Y12" s="136"/>
      <c r="Z12" s="137"/>
      <c r="AN12" s="123"/>
      <c r="AO12" s="124"/>
      <c r="AP12" s="125"/>
      <c r="AQ12" s="126"/>
      <c r="AR12" s="137"/>
      <c r="BB12" s="164" t="s">
        <v>123</v>
      </c>
      <c r="BF12" s="123"/>
      <c r="BG12" s="124"/>
      <c r="BH12" s="125"/>
      <c r="BI12" s="126"/>
      <c r="BJ12" s="137"/>
      <c r="BN12" s="164" t="s">
        <v>123</v>
      </c>
      <c r="BT12" s="164" t="s">
        <v>123</v>
      </c>
      <c r="BZ12" s="164" t="s">
        <v>123</v>
      </c>
      <c r="CF12" s="164" t="s">
        <v>123</v>
      </c>
      <c r="CR12" s="164" t="s">
        <v>123</v>
      </c>
      <c r="CX12" s="164" t="s">
        <v>123</v>
      </c>
      <c r="DD12" s="164" t="s">
        <v>123</v>
      </c>
      <c r="DJ12" s="164" t="s">
        <v>123</v>
      </c>
      <c r="DT12" s="46" t="s">
        <v>68</v>
      </c>
      <c r="DU12" s="64">
        <v>828668</v>
      </c>
      <c r="DV12" s="65" t="s">
        <v>48</v>
      </c>
      <c r="DW12" s="81">
        <f>DW11</f>
        <v>7</v>
      </c>
      <c r="DX12" s="65" t="s">
        <v>50</v>
      </c>
      <c r="DY12" s="68">
        <f>IF(ISERROR(DU12/DW12),"$0.00",(DU12/DW12))</f>
        <v>118381.14285714286</v>
      </c>
      <c r="DZ12" s="69"/>
      <c r="EG12" s="40"/>
      <c r="EH12" s="165" t="s">
        <v>124</v>
      </c>
      <c r="EI12" s="91" t="s">
        <v>48</v>
      </c>
      <c r="EJ12" s="89">
        <f>ED9</f>
        <v>204141.5</v>
      </c>
      <c r="EK12" s="42"/>
      <c r="EL12" s="41"/>
      <c r="EU12" s="40"/>
      <c r="EV12" s="41"/>
      <c r="EW12" s="166"/>
      <c r="EX12" s="166" t="s">
        <v>125</v>
      </c>
      <c r="EY12" s="167">
        <f>IF(ISERROR(EY10/EX11),"0.00%",EY10/EX11)</f>
        <v>0.95114018767361141</v>
      </c>
      <c r="EZ12" s="41"/>
      <c r="FA12" s="42"/>
      <c r="FC12" s="40"/>
      <c r="FD12" s="138">
        <f>FH9*12</f>
        <v>2449698</v>
      </c>
      <c r="FE12" s="94" t="s">
        <v>48</v>
      </c>
      <c r="FF12" s="139">
        <v>298411</v>
      </c>
      <c r="FG12" s="94" t="s">
        <v>50</v>
      </c>
      <c r="FH12" s="168">
        <f>IF(ISERROR(FD12/FF12),"0.0",FD12/FF12)</f>
        <v>8.209141083941276</v>
      </c>
      <c r="FI12" s="41"/>
      <c r="FJ12" s="42"/>
      <c r="FW12" s="33"/>
      <c r="FX12" s="118" t="s">
        <v>126</v>
      </c>
      <c r="FY12" s="153"/>
      <c r="FZ12" s="169">
        <v>29751</v>
      </c>
      <c r="GA12" s="35"/>
    </row>
    <row r="13" spans="1:183" ht="25.5" customHeight="1" thickTop="1" thickBot="1">
      <c r="N13" s="133" t="s">
        <v>105</v>
      </c>
      <c r="O13" s="134">
        <f>O4-O12</f>
        <v>-492642</v>
      </c>
      <c r="P13" s="135">
        <f t="shared" si="3"/>
        <v>-4.0019658813972381</v>
      </c>
      <c r="Q13" s="136"/>
      <c r="R13" s="137" t="s">
        <v>53</v>
      </c>
      <c r="S13" s="79"/>
      <c r="T13" s="58"/>
      <c r="AD13" s="164" t="s">
        <v>123</v>
      </c>
      <c r="AJ13" s="164" t="s">
        <v>123</v>
      </c>
      <c r="AN13" s="133"/>
      <c r="AO13" s="134"/>
      <c r="AP13" s="135"/>
      <c r="AQ13" s="126"/>
      <c r="AR13" s="137"/>
      <c r="BF13" s="133"/>
      <c r="BG13" s="134"/>
      <c r="BH13" s="135"/>
      <c r="BI13" s="126"/>
      <c r="BJ13" s="137"/>
      <c r="CL13" s="164" t="s">
        <v>123</v>
      </c>
      <c r="DP13" s="164" t="s">
        <v>123</v>
      </c>
      <c r="DT13" s="46" t="s">
        <v>76</v>
      </c>
      <c r="DU13" s="64">
        <v>388380</v>
      </c>
      <c r="DV13" s="65" t="s">
        <v>48</v>
      </c>
      <c r="DW13" s="81">
        <f>DW11</f>
        <v>7</v>
      </c>
      <c r="DX13" s="65" t="s">
        <v>50</v>
      </c>
      <c r="DY13" s="68">
        <f>IF(ISERROR(DU13/DW13),"$0.00",(DU13/DW13))</f>
        <v>55482.857142857145</v>
      </c>
      <c r="DZ13" s="69"/>
      <c r="EG13" s="40"/>
      <c r="EH13" s="165" t="s">
        <v>87</v>
      </c>
      <c r="EI13" s="106" t="s">
        <v>50</v>
      </c>
      <c r="EJ13" s="170">
        <f>IF(ISERROR(EJ11/EJ12),"0.0",EJ11/EJ12)</f>
        <v>1.5757489780372929</v>
      </c>
      <c r="EK13" s="42"/>
      <c r="EL13" s="41"/>
      <c r="EU13" s="108"/>
      <c r="EV13" s="110"/>
      <c r="EW13" s="110"/>
      <c r="EX13" s="110"/>
      <c r="EY13" s="171"/>
      <c r="EZ13" s="110"/>
      <c r="FA13" s="112"/>
      <c r="FC13" s="40"/>
      <c r="FD13" s="117" t="s">
        <v>127</v>
      </c>
      <c r="FE13" s="115"/>
      <c r="FF13" s="117" t="s">
        <v>116</v>
      </c>
      <c r="FG13" s="115"/>
      <c r="FH13" s="115" t="s">
        <v>128</v>
      </c>
      <c r="FI13" s="152"/>
      <c r="FJ13" s="42"/>
      <c r="FQ13" s="532" t="s">
        <v>129</v>
      </c>
      <c r="FR13" s="533"/>
      <c r="FS13" s="533"/>
      <c r="FT13" s="533"/>
      <c r="FU13" s="534"/>
      <c r="FW13" s="33"/>
      <c r="FX13" s="118" t="s">
        <v>130</v>
      </c>
      <c r="FY13" s="153"/>
      <c r="FZ13" s="119">
        <v>0</v>
      </c>
      <c r="GA13" s="35"/>
    </row>
    <row r="14" spans="1:183" ht="25.5" customHeight="1" thickBot="1">
      <c r="B14" s="495" t="s">
        <v>131</v>
      </c>
      <c r="C14" s="496"/>
      <c r="D14" s="497"/>
      <c r="F14" s="495" t="s">
        <v>132</v>
      </c>
      <c r="G14" s="496"/>
      <c r="H14" s="496"/>
      <c r="I14" s="496"/>
      <c r="J14" s="496"/>
      <c r="K14" s="496"/>
      <c r="L14" s="497"/>
      <c r="T14" s="58"/>
      <c r="AV14" s="164"/>
      <c r="DT14" s="102" t="s">
        <v>86</v>
      </c>
      <c r="DU14" s="103">
        <f>DU12-DU13</f>
        <v>440288</v>
      </c>
      <c r="DV14" s="65" t="s">
        <v>48</v>
      </c>
      <c r="DW14" s="104">
        <f>DW11</f>
        <v>7</v>
      </c>
      <c r="DX14" s="65" t="s">
        <v>50</v>
      </c>
      <c r="DY14" s="103">
        <f>IF(ISERROR(DU14/DW14),"$0.00",(DU14/DW14))</f>
        <v>62898.285714285717</v>
      </c>
      <c r="DZ14" s="69"/>
      <c r="EG14" s="108"/>
      <c r="EH14" s="110"/>
      <c r="EI14" s="110"/>
      <c r="EJ14" s="110"/>
      <c r="EK14" s="112"/>
      <c r="EL14" s="41"/>
      <c r="EV14" s="32"/>
      <c r="EW14" s="32"/>
      <c r="EX14" s="32"/>
      <c r="EY14" s="32"/>
      <c r="EZ14" s="32"/>
      <c r="FA14" s="32"/>
      <c r="FC14" s="108"/>
      <c r="FD14" s="110"/>
      <c r="FE14" s="110"/>
      <c r="FF14" s="110"/>
      <c r="FG14" s="110"/>
      <c r="FH14" s="110"/>
      <c r="FI14" s="110"/>
      <c r="FJ14" s="112"/>
      <c r="FQ14" s="535"/>
      <c r="FR14" s="536"/>
      <c r="FS14" s="536"/>
      <c r="FT14" s="536"/>
      <c r="FU14" s="537"/>
      <c r="FW14" s="33"/>
      <c r="FX14" s="118" t="s">
        <v>133</v>
      </c>
      <c r="FY14" s="153"/>
      <c r="FZ14" s="119">
        <v>0</v>
      </c>
      <c r="GA14" s="35"/>
    </row>
    <row r="15" spans="1:183" ht="25.5" customHeight="1" thickBot="1">
      <c r="B15" s="25" t="s">
        <v>36</v>
      </c>
      <c r="C15" s="25" t="s">
        <v>37</v>
      </c>
      <c r="D15" s="25" t="s">
        <v>38</v>
      </c>
      <c r="F15" s="26" t="s">
        <v>36</v>
      </c>
      <c r="G15" s="25" t="s">
        <v>39</v>
      </c>
      <c r="H15" s="25" t="s">
        <v>40</v>
      </c>
      <c r="I15" s="25" t="s">
        <v>41</v>
      </c>
      <c r="J15" s="27" t="s">
        <v>42</v>
      </c>
      <c r="K15" s="548" t="s">
        <v>43</v>
      </c>
      <c r="L15" s="549"/>
      <c r="N15" s="495" t="s">
        <v>134</v>
      </c>
      <c r="O15" s="496"/>
      <c r="P15" s="496"/>
      <c r="Q15" s="496"/>
      <c r="R15" s="497"/>
      <c r="S15" s="17"/>
      <c r="T15" s="58"/>
      <c r="X15" s="164" t="s">
        <v>123</v>
      </c>
      <c r="AP15" s="164"/>
      <c r="EV15" s="172"/>
      <c r="EW15" s="172"/>
      <c r="EX15" s="172"/>
      <c r="EY15" s="172"/>
      <c r="EZ15" s="172"/>
      <c r="FA15" s="32"/>
      <c r="FW15" s="33"/>
      <c r="FX15" s="505" t="s">
        <v>135</v>
      </c>
      <c r="FY15" s="505"/>
      <c r="FZ15" s="173"/>
      <c r="GA15" s="35"/>
    </row>
    <row r="16" spans="1:183" ht="25.5" customHeight="1">
      <c r="B16" s="46" t="s">
        <v>52</v>
      </c>
      <c r="C16" s="47">
        <v>648937</v>
      </c>
      <c r="D16" s="48">
        <f>IF(ISERROR(C16/$C$24),"0.00%",C16/$C$24)</f>
        <v>0.3828760499875804</v>
      </c>
      <c r="F16" s="46" t="s">
        <v>52</v>
      </c>
      <c r="G16" s="47">
        <v>290427</v>
      </c>
      <c r="H16" s="48">
        <f t="shared" ref="H16:H23" si="4">IF(ISERROR(G16/$G$24),"0.00%",(G16/$G$24))</f>
        <v>0.40911549676710474</v>
      </c>
      <c r="I16" s="174">
        <f>IF(ISERROR(G16/C16),"0.00%",G16/C16)</f>
        <v>0.44754267363395828</v>
      </c>
      <c r="J16" s="175"/>
      <c r="K16" s="157">
        <v>41</v>
      </c>
      <c r="L16" s="176" t="s">
        <v>53</v>
      </c>
      <c r="N16" s="25" t="s">
        <v>44</v>
      </c>
      <c r="O16" s="25" t="s">
        <v>45</v>
      </c>
      <c r="P16" s="25" t="s">
        <v>46</v>
      </c>
      <c r="Q16" s="500" t="s">
        <v>47</v>
      </c>
      <c r="R16" s="501"/>
      <c r="S16" s="28"/>
      <c r="T16" s="58"/>
      <c r="AP16" s="164" t="s">
        <v>123</v>
      </c>
      <c r="BH16" s="164" t="s">
        <v>123</v>
      </c>
      <c r="EV16" s="177"/>
      <c r="EW16" s="177"/>
      <c r="EX16" s="177"/>
      <c r="EY16" s="178"/>
      <c r="EZ16" s="178"/>
      <c r="FA16" s="32"/>
      <c r="FW16" s="33"/>
      <c r="FX16" s="75" t="s">
        <v>136</v>
      </c>
      <c r="FY16" s="75"/>
      <c r="FZ16" s="76">
        <v>0</v>
      </c>
      <c r="GA16" s="35"/>
    </row>
    <row r="17" spans="2:184" ht="25.5" customHeight="1" thickBot="1">
      <c r="B17" s="46" t="s">
        <v>63</v>
      </c>
      <c r="C17" s="47">
        <v>0</v>
      </c>
      <c r="D17" s="48">
        <f t="shared" ref="D17:D24" si="5">IF(ISERROR(C17/$C$24),"0.00%",C17/$C$24)</f>
        <v>0</v>
      </c>
      <c r="F17" s="46" t="s">
        <v>63</v>
      </c>
      <c r="G17" s="47">
        <v>0</v>
      </c>
      <c r="H17" s="48">
        <f t="shared" si="4"/>
        <v>0</v>
      </c>
      <c r="I17" s="174" t="str">
        <f t="shared" ref="I17:I24" si="6">IF(ISERROR(G17/C17),"0.00%",G17/C17)</f>
        <v>0.00%</v>
      </c>
      <c r="J17" s="175"/>
      <c r="K17" s="50" t="s">
        <v>64</v>
      </c>
      <c r="L17" s="51" t="s">
        <v>53</v>
      </c>
      <c r="N17" s="52" t="s">
        <v>54</v>
      </c>
      <c r="O17" s="53">
        <f>G22</f>
        <v>38823</v>
      </c>
      <c r="P17" s="54"/>
      <c r="Q17" s="55"/>
      <c r="R17" s="56"/>
      <c r="S17" s="57"/>
      <c r="T17" s="58"/>
      <c r="EV17" s="32"/>
      <c r="EW17" s="32"/>
      <c r="EX17" s="32"/>
      <c r="EY17" s="32"/>
      <c r="EZ17" s="32"/>
      <c r="FA17" s="32"/>
      <c r="FW17" s="33"/>
      <c r="FX17" s="179"/>
      <c r="FY17" s="179"/>
      <c r="FZ17" s="166"/>
      <c r="GA17" s="35"/>
    </row>
    <row r="18" spans="2:184" ht="25.5" customHeight="1">
      <c r="B18" s="46" t="s">
        <v>73</v>
      </c>
      <c r="C18" s="47">
        <v>142655</v>
      </c>
      <c r="D18" s="48">
        <f t="shared" si="5"/>
        <v>8.416715784579748E-2</v>
      </c>
      <c r="F18" s="46" t="s">
        <v>73</v>
      </c>
      <c r="G18" s="47">
        <v>53704</v>
      </c>
      <c r="H18" s="48">
        <f t="shared" si="4"/>
        <v>7.5651157221541365E-2</v>
      </c>
      <c r="I18" s="174">
        <f t="shared" si="6"/>
        <v>0.37646069187900882</v>
      </c>
      <c r="J18" s="175"/>
      <c r="K18" s="50">
        <v>41</v>
      </c>
      <c r="L18" s="51" t="s">
        <v>53</v>
      </c>
      <c r="N18" s="46" t="s">
        <v>65</v>
      </c>
      <c r="O18" s="47">
        <v>280106</v>
      </c>
      <c r="P18" s="77">
        <f>IF(ISERROR(O18/$O$17),"0.00%",O18/$O$17)</f>
        <v>7.2149499008319813</v>
      </c>
      <c r="Q18" s="50"/>
      <c r="R18" s="78" t="s">
        <v>53</v>
      </c>
      <c r="S18" s="79"/>
      <c r="T18" s="58"/>
      <c r="FW18" s="33"/>
      <c r="FX18" s="541" t="s">
        <v>137</v>
      </c>
      <c r="FY18" s="542"/>
      <c r="FZ18" s="180">
        <f>FZ4-FZ6-FZ7+FZ9+FZ10+FZ11+FZ12+FZ13+FZ14+FZ16</f>
        <v>331551.76</v>
      </c>
      <c r="GA18" s="35"/>
    </row>
    <row r="19" spans="2:184" ht="25.5" customHeight="1">
      <c r="B19" s="46" t="s">
        <v>81</v>
      </c>
      <c r="C19" s="47">
        <v>205456</v>
      </c>
      <c r="D19" s="48">
        <f t="shared" si="5"/>
        <v>0.12122005946070007</v>
      </c>
      <c r="F19" s="46" t="s">
        <v>81</v>
      </c>
      <c r="G19" s="47">
        <v>129908</v>
      </c>
      <c r="H19" s="48">
        <f t="shared" si="4"/>
        <v>0.18299736578906592</v>
      </c>
      <c r="I19" s="174">
        <f t="shared" si="6"/>
        <v>0.63229109882407908</v>
      </c>
      <c r="J19" s="175"/>
      <c r="K19" s="50" t="s">
        <v>82</v>
      </c>
      <c r="L19" s="51" t="s">
        <v>53</v>
      </c>
      <c r="N19" s="46" t="s">
        <v>67</v>
      </c>
      <c r="O19" s="47">
        <v>0</v>
      </c>
      <c r="P19" s="77">
        <f>IF(ISERROR(O19/$O$17),"0.00%",O19/$O$17)</f>
        <v>0</v>
      </c>
      <c r="Q19" s="50"/>
      <c r="R19" s="78" t="s">
        <v>53</v>
      </c>
      <c r="S19" s="79"/>
      <c r="T19" s="58"/>
      <c r="AU19" t="s">
        <v>138</v>
      </c>
      <c r="FW19" s="33"/>
      <c r="FX19" s="543" t="s">
        <v>139</v>
      </c>
      <c r="FY19" s="544"/>
      <c r="FZ19" s="181">
        <f>EJ5</f>
        <v>298411</v>
      </c>
      <c r="GA19" s="35"/>
    </row>
    <row r="20" spans="2:184" ht="25.5" customHeight="1" thickBot="1">
      <c r="B20" s="46" t="s">
        <v>98</v>
      </c>
      <c r="C20" s="47">
        <v>302907</v>
      </c>
      <c r="D20" s="48">
        <f t="shared" si="5"/>
        <v>0.17871663300688359</v>
      </c>
      <c r="F20" s="46" t="s">
        <v>98</v>
      </c>
      <c r="G20" s="47">
        <v>124621</v>
      </c>
      <c r="H20" s="48">
        <f t="shared" si="4"/>
        <v>0.17554973305723423</v>
      </c>
      <c r="I20" s="174">
        <f t="shared" si="6"/>
        <v>0.41141670545745063</v>
      </c>
      <c r="J20" s="175"/>
      <c r="K20" s="50">
        <v>41</v>
      </c>
      <c r="L20" s="51" t="s">
        <v>53</v>
      </c>
      <c r="N20" s="46" t="s">
        <v>83</v>
      </c>
      <c r="O20" s="47">
        <v>1650105</v>
      </c>
      <c r="P20" s="77">
        <f t="shared" ref="P20:P26" si="7">IF(ISERROR(O20/$O$17),"0.00%",O20/$O$17)</f>
        <v>42.503284135692759</v>
      </c>
      <c r="Q20" s="50"/>
      <c r="R20" s="78" t="s">
        <v>53</v>
      </c>
      <c r="S20" s="79"/>
      <c r="T20" s="182"/>
      <c r="FW20" s="33"/>
      <c r="FX20" s="545" t="s">
        <v>140</v>
      </c>
      <c r="FY20" s="546"/>
      <c r="FZ20" s="183">
        <f>FZ18-FZ19</f>
        <v>33140.760000000009</v>
      </c>
      <c r="GA20" s="35"/>
    </row>
    <row r="21" spans="2:184" ht="25.5" customHeight="1" thickBot="1">
      <c r="B21" s="46" t="s">
        <v>103</v>
      </c>
      <c r="C21" s="47">
        <v>220634</v>
      </c>
      <c r="D21" s="48">
        <f t="shared" si="5"/>
        <v>0.13017515477305164</v>
      </c>
      <c r="F21" s="46" t="s">
        <v>103</v>
      </c>
      <c r="G21" s="47">
        <v>48954</v>
      </c>
      <c r="H21" s="48">
        <f t="shared" si="4"/>
        <v>6.8959979715167138E-2</v>
      </c>
      <c r="I21" s="174">
        <f t="shared" si="6"/>
        <v>0.22187876755169195</v>
      </c>
      <c r="J21" s="175"/>
      <c r="K21" s="50" t="s">
        <v>104</v>
      </c>
      <c r="L21" s="51" t="s">
        <v>53</v>
      </c>
      <c r="N21" s="46" t="s">
        <v>74</v>
      </c>
      <c r="O21" s="47">
        <v>369943</v>
      </c>
      <c r="P21" s="77">
        <f t="shared" si="7"/>
        <v>9.5289647889137878</v>
      </c>
      <c r="Q21" s="50"/>
      <c r="R21" s="78" t="s">
        <v>53</v>
      </c>
      <c r="S21" s="79"/>
      <c r="T21" s="57"/>
      <c r="FW21" s="144"/>
      <c r="FX21" s="145"/>
      <c r="FY21" s="145"/>
      <c r="FZ21" s="145"/>
      <c r="GA21" s="147"/>
      <c r="GB21" s="184">
        <f>FZ20/FZ19</f>
        <v>0.11105743420986496</v>
      </c>
    </row>
    <row r="22" spans="2:184" ht="25.5" customHeight="1">
      <c r="B22" s="46" t="s">
        <v>110</v>
      </c>
      <c r="C22" s="47">
        <v>123218</v>
      </c>
      <c r="D22" s="48">
        <f t="shared" si="5"/>
        <v>7.269923140053608E-2</v>
      </c>
      <c r="F22" s="46" t="s">
        <v>110</v>
      </c>
      <c r="G22" s="47">
        <v>38823</v>
      </c>
      <c r="H22" s="48">
        <f t="shared" si="4"/>
        <v>5.4688754595782443E-2</v>
      </c>
      <c r="I22" s="174">
        <f t="shared" si="6"/>
        <v>0.31507571945657292</v>
      </c>
      <c r="J22" s="175"/>
      <c r="K22" s="50">
        <v>10</v>
      </c>
      <c r="L22" s="51" t="s">
        <v>53</v>
      </c>
      <c r="N22" s="46" t="s">
        <v>84</v>
      </c>
      <c r="O22" s="47">
        <v>1525391</v>
      </c>
      <c r="P22" s="77">
        <f t="shared" si="7"/>
        <v>39.290910027560983</v>
      </c>
      <c r="Q22" s="50"/>
      <c r="R22" s="78" t="s">
        <v>53</v>
      </c>
      <c r="S22" s="79"/>
      <c r="T22" s="79"/>
    </row>
    <row r="23" spans="2:184" ht="25.5" customHeight="1">
      <c r="B23" s="46" t="s">
        <v>119</v>
      </c>
      <c r="C23" s="47">
        <v>51094</v>
      </c>
      <c r="D23" s="48">
        <f t="shared" si="5"/>
        <v>3.014571352545075E-2</v>
      </c>
      <c r="F23" s="46" t="s">
        <v>119</v>
      </c>
      <c r="G23" s="47">
        <v>23453</v>
      </c>
      <c r="H23" s="48">
        <f t="shared" si="4"/>
        <v>3.303751285410416E-2</v>
      </c>
      <c r="I23" s="174">
        <f t="shared" si="6"/>
        <v>0.45901671429130619</v>
      </c>
      <c r="J23" s="175"/>
      <c r="K23" s="50">
        <v>10</v>
      </c>
      <c r="L23" s="51" t="s">
        <v>53</v>
      </c>
      <c r="N23" s="46" t="s">
        <v>111</v>
      </c>
      <c r="O23" s="47">
        <v>0</v>
      </c>
      <c r="P23" s="77">
        <f t="shared" si="7"/>
        <v>0</v>
      </c>
      <c r="Q23" s="50"/>
      <c r="R23" s="78" t="s">
        <v>53</v>
      </c>
      <c r="S23" s="79"/>
      <c r="T23" s="79"/>
    </row>
    <row r="24" spans="2:184" ht="25.5" customHeight="1" thickBot="1">
      <c r="B24" s="158" t="s">
        <v>122</v>
      </c>
      <c r="C24" s="159">
        <f>SUM(C16:C23)</f>
        <v>1694901</v>
      </c>
      <c r="D24" s="48">
        <f t="shared" si="5"/>
        <v>1</v>
      </c>
      <c r="F24" s="161" t="s">
        <v>122</v>
      </c>
      <c r="G24" s="159">
        <f>SUM(G16:G23)</f>
        <v>709890</v>
      </c>
      <c r="H24" s="160">
        <f>IF(ISERROR(G24/$G$24),"0.00%",(G24/$G$24))</f>
        <v>1</v>
      </c>
      <c r="I24" s="174">
        <f t="shared" si="6"/>
        <v>0.41883862243281467</v>
      </c>
      <c r="J24" s="185"/>
      <c r="K24" s="136">
        <v>38</v>
      </c>
      <c r="L24" s="186" t="s">
        <v>53</v>
      </c>
      <c r="N24" s="154" t="s">
        <v>120</v>
      </c>
      <c r="O24" s="155">
        <v>0</v>
      </c>
      <c r="P24" s="122">
        <f t="shared" si="7"/>
        <v>0</v>
      </c>
      <c r="Q24" s="100"/>
      <c r="R24" s="101" t="s">
        <v>53</v>
      </c>
      <c r="S24" s="79"/>
      <c r="T24" s="79"/>
    </row>
    <row r="25" spans="2:184" ht="25.5" customHeight="1" thickBot="1">
      <c r="N25" s="123" t="s">
        <v>99</v>
      </c>
      <c r="O25" s="124">
        <f>SUM(O18:O24)</f>
        <v>3825545</v>
      </c>
      <c r="P25" s="125">
        <f t="shared" si="7"/>
        <v>98.538108852999514</v>
      </c>
      <c r="Q25" s="126"/>
      <c r="R25" s="127" t="s">
        <v>53</v>
      </c>
      <c r="S25" s="79"/>
      <c r="T25" s="79"/>
    </row>
    <row r="26" spans="2:184" ht="25.5" customHeight="1" thickBot="1">
      <c r="N26" s="133" t="s">
        <v>105</v>
      </c>
      <c r="O26" s="134">
        <f>O17-O25</f>
        <v>-3786722</v>
      </c>
      <c r="P26" s="135">
        <f t="shared" si="7"/>
        <v>-97.538108852999514</v>
      </c>
      <c r="Q26" s="136"/>
      <c r="R26" s="137" t="s">
        <v>53</v>
      </c>
      <c r="S26" s="79"/>
      <c r="T26" s="79"/>
    </row>
    <row r="31" spans="2:184">
      <c r="N31" s="547"/>
      <c r="O31" s="547"/>
      <c r="P31" s="547"/>
      <c r="Q31" s="547"/>
    </row>
    <row r="32" spans="2:184">
      <c r="N32" s="164"/>
    </row>
    <row r="33" spans="14:14">
      <c r="N33" s="164"/>
    </row>
    <row r="34" spans="14:14">
      <c r="N34" s="164"/>
    </row>
    <row r="35" spans="14:14">
      <c r="N35" s="164"/>
    </row>
    <row r="36" spans="14:14">
      <c r="N36" s="164"/>
    </row>
    <row r="37" spans="14:14">
      <c r="N37" s="164"/>
    </row>
    <row r="38" spans="14:14">
      <c r="N38" s="164"/>
    </row>
    <row r="39" spans="14:14">
      <c r="N39" s="164"/>
    </row>
    <row r="40" spans="14:14">
      <c r="N40" s="164"/>
    </row>
    <row r="41" spans="14:14">
      <c r="N41" s="164"/>
    </row>
    <row r="42" spans="14:14">
      <c r="N42" s="164"/>
    </row>
    <row r="43" spans="14:14">
      <c r="N43" s="164"/>
    </row>
    <row r="44" spans="14:14">
      <c r="N44" s="164"/>
    </row>
    <row r="45" spans="14:14">
      <c r="N45" s="164"/>
    </row>
    <row r="46" spans="14:14">
      <c r="N46" s="164"/>
    </row>
    <row r="47" spans="14:14">
      <c r="N47" s="164"/>
    </row>
    <row r="48" spans="14:14">
      <c r="N48" s="164"/>
    </row>
    <row r="30625" ht="33.75" customHeight="1"/>
  </sheetData>
  <mergeCells count="86">
    <mergeCell ref="FX18:FY18"/>
    <mergeCell ref="FX19:FY19"/>
    <mergeCell ref="FX20:FY20"/>
    <mergeCell ref="N31:Q31"/>
    <mergeCell ref="B14:D14"/>
    <mergeCell ref="F14:L14"/>
    <mergeCell ref="K15:L15"/>
    <mergeCell ref="N15:R15"/>
    <mergeCell ref="Q16:R16"/>
    <mergeCell ref="AP7:AR7"/>
    <mergeCell ref="BH7:BJ7"/>
    <mergeCell ref="FQ7:FR7"/>
    <mergeCell ref="FX15:FY15"/>
    <mergeCell ref="V9:Z9"/>
    <mergeCell ref="DT9:DY9"/>
    <mergeCell ref="FH9:FI9"/>
    <mergeCell ref="FQ9:FR9"/>
    <mergeCell ref="V10:Z10"/>
    <mergeCell ref="FH10:FI10"/>
    <mergeCell ref="FQ13:FU14"/>
    <mergeCell ref="AV8:AX8"/>
    <mergeCell ref="FX8:FY8"/>
    <mergeCell ref="DQ4:DR4"/>
    <mergeCell ref="EN4:ER5"/>
    <mergeCell ref="EV4:EZ5"/>
    <mergeCell ref="FD4:FH4"/>
    <mergeCell ref="FM4:FR4"/>
    <mergeCell ref="FX5:FY5"/>
    <mergeCell ref="FQ6:FR6"/>
    <mergeCell ref="V5:Z5"/>
    <mergeCell ref="DQ3:DR3"/>
    <mergeCell ref="Y4:Z4"/>
    <mergeCell ref="AE4:AF4"/>
    <mergeCell ref="CA4:CB4"/>
    <mergeCell ref="CG4:CH4"/>
    <mergeCell ref="CM4:CN4"/>
    <mergeCell ref="CS4:CT4"/>
    <mergeCell ref="CY4:CZ4"/>
    <mergeCell ref="DE4:DF4"/>
    <mergeCell ref="DK4:DL4"/>
    <mergeCell ref="CG3:CH3"/>
    <mergeCell ref="CM3:CN3"/>
    <mergeCell ref="CS3:CT3"/>
    <mergeCell ref="CY3:CZ3"/>
    <mergeCell ref="DE3:DF3"/>
    <mergeCell ref="DK3:DL3"/>
    <mergeCell ref="AW3:AX3"/>
    <mergeCell ref="BC3:BD3"/>
    <mergeCell ref="BI3:BJ3"/>
    <mergeCell ref="BO3:BP3"/>
    <mergeCell ref="BU3:BV3"/>
    <mergeCell ref="CA3:CB3"/>
    <mergeCell ref="EU2:FA2"/>
    <mergeCell ref="FD2:FI2"/>
    <mergeCell ref="FM2:FR2"/>
    <mergeCell ref="FW2:GA2"/>
    <mergeCell ref="K3:L3"/>
    <mergeCell ref="Q3:R3"/>
    <mergeCell ref="Y3:Z3"/>
    <mergeCell ref="AE3:AF3"/>
    <mergeCell ref="AK3:AL3"/>
    <mergeCell ref="AQ3:AR3"/>
    <mergeCell ref="DH2:DL2"/>
    <mergeCell ref="DN2:DR2"/>
    <mergeCell ref="DT2:DY2"/>
    <mergeCell ref="EA2:EE2"/>
    <mergeCell ref="EG2:EK2"/>
    <mergeCell ref="EN2:ER2"/>
    <mergeCell ref="DB2:DF2"/>
    <mergeCell ref="AN2:AR2"/>
    <mergeCell ref="AT2:AX2"/>
    <mergeCell ref="AZ2:BD2"/>
    <mergeCell ref="BF2:BJ2"/>
    <mergeCell ref="BL2:BP2"/>
    <mergeCell ref="BR2:BV2"/>
    <mergeCell ref="BX2:CB2"/>
    <mergeCell ref="CD2:CH2"/>
    <mergeCell ref="CJ2:CN2"/>
    <mergeCell ref="CP2:CT2"/>
    <mergeCell ref="CV2:CZ2"/>
    <mergeCell ref="AH2:AL2"/>
    <mergeCell ref="B2:D2"/>
    <mergeCell ref="F2:L2"/>
    <mergeCell ref="N2:R2"/>
    <mergeCell ref="V2:Z2"/>
    <mergeCell ref="AB2:AF2"/>
  </mergeCells>
  <dataValidations count="5">
    <dataValidation type="whole" allowBlank="1" showInputMessage="1" showErrorMessage="1" errorTitle="Month YTD" error="You must enter a valid month._x000a_" promptTitle="Number of Months YTD" prompt="January = 1_x000a_February = 2_x000a_March = 3_x000a_April = 4_x000a_May = 5_x000a_June = 6_x000a_July = 7_x000a_August = 8_x000a_September = 9_x000a_October = 10_x000a_November = 11_x000a_December = 12_x000a_" sqref="FO6 PK6 ZG6 AJC6 ASY6 BCU6 BMQ6 BWM6 CGI6 CQE6 DAA6 DJW6 DTS6 EDO6 ENK6 EXG6 FHC6 FQY6 GAU6 GKQ6 GUM6 HEI6 HOE6 HYA6 IHW6 IRS6 JBO6 JLK6 JVG6 KFC6 KOY6 KYU6 LIQ6 LSM6 MCI6 MME6 MWA6 NFW6 NPS6 NZO6 OJK6 OTG6 PDC6 PMY6 PWU6 QGQ6 QQM6 RAI6 RKE6 RUA6 SDW6 SNS6 SXO6 THK6 TRG6 UBC6 UKY6 UUU6 VEQ6 VOM6 VYI6 WIE6 WSA6 XBW6 FO65542 PK65542 ZG65542 AJC65542 ASY65542 BCU65542 BMQ65542 BWM65542 CGI65542 CQE65542 DAA65542 DJW65542 DTS65542 EDO65542 ENK65542 EXG65542 FHC65542 FQY65542 GAU65542 GKQ65542 GUM65542 HEI65542 HOE65542 HYA65542 IHW65542 IRS65542 JBO65542 JLK65542 JVG65542 KFC65542 KOY65542 KYU65542 LIQ65542 LSM65542 MCI65542 MME65542 MWA65542 NFW65542 NPS65542 NZO65542 OJK65542 OTG65542 PDC65542 PMY65542 PWU65542 QGQ65542 QQM65542 RAI65542 RKE65542 RUA65542 SDW65542 SNS65542 SXO65542 THK65542 TRG65542 UBC65542 UKY65542 UUU65542 VEQ65542 VOM65542 VYI65542 WIE65542 WSA65542 XBW65542 FO131078 PK131078 ZG131078 AJC131078 ASY131078 BCU131078 BMQ131078 BWM131078 CGI131078 CQE131078 DAA131078 DJW131078 DTS131078 EDO131078 ENK131078 EXG131078 FHC131078 FQY131078 GAU131078 GKQ131078 GUM131078 HEI131078 HOE131078 HYA131078 IHW131078 IRS131078 JBO131078 JLK131078 JVG131078 KFC131078 KOY131078 KYU131078 LIQ131078 LSM131078 MCI131078 MME131078 MWA131078 NFW131078 NPS131078 NZO131078 OJK131078 OTG131078 PDC131078 PMY131078 PWU131078 QGQ131078 QQM131078 RAI131078 RKE131078 RUA131078 SDW131078 SNS131078 SXO131078 THK131078 TRG131078 UBC131078 UKY131078 UUU131078 VEQ131078 VOM131078 VYI131078 WIE131078 WSA131078 XBW131078 FO196614 PK196614 ZG196614 AJC196614 ASY196614 BCU196614 BMQ196614 BWM196614 CGI196614 CQE196614 DAA196614 DJW196614 DTS196614 EDO196614 ENK196614 EXG196614 FHC196614 FQY196614 GAU196614 GKQ196614 GUM196614 HEI196614 HOE196614 HYA196614 IHW196614 IRS196614 JBO196614 JLK196614 JVG196614 KFC196614 KOY196614 KYU196614 LIQ196614 LSM196614 MCI196614 MME196614 MWA196614 NFW196614 NPS196614 NZO196614 OJK196614 OTG196614 PDC196614 PMY196614 PWU196614 QGQ196614 QQM196614 RAI196614 RKE196614 RUA196614 SDW196614 SNS196614 SXO196614 THK196614 TRG196614 UBC196614 UKY196614 UUU196614 VEQ196614 VOM196614 VYI196614 WIE196614 WSA196614 XBW196614 FO262150 PK262150 ZG262150 AJC262150 ASY262150 BCU262150 BMQ262150 BWM262150 CGI262150 CQE262150 DAA262150 DJW262150 DTS262150 EDO262150 ENK262150 EXG262150 FHC262150 FQY262150 GAU262150 GKQ262150 GUM262150 HEI262150 HOE262150 HYA262150 IHW262150 IRS262150 JBO262150 JLK262150 JVG262150 KFC262150 KOY262150 KYU262150 LIQ262150 LSM262150 MCI262150 MME262150 MWA262150 NFW262150 NPS262150 NZO262150 OJK262150 OTG262150 PDC262150 PMY262150 PWU262150 QGQ262150 QQM262150 RAI262150 RKE262150 RUA262150 SDW262150 SNS262150 SXO262150 THK262150 TRG262150 UBC262150 UKY262150 UUU262150 VEQ262150 VOM262150 VYI262150 WIE262150 WSA262150 XBW262150 FO327686 PK327686 ZG327686 AJC327686 ASY327686 BCU327686 BMQ327686 BWM327686 CGI327686 CQE327686 DAA327686 DJW327686 DTS327686 EDO327686 ENK327686 EXG327686 FHC327686 FQY327686 GAU327686 GKQ327686 GUM327686 HEI327686 HOE327686 HYA327686 IHW327686 IRS327686 JBO327686 JLK327686 JVG327686 KFC327686 KOY327686 KYU327686 LIQ327686 LSM327686 MCI327686 MME327686 MWA327686 NFW327686 NPS327686 NZO327686 OJK327686 OTG327686 PDC327686 PMY327686 PWU327686 QGQ327686 QQM327686 RAI327686 RKE327686 RUA327686 SDW327686 SNS327686 SXO327686 THK327686 TRG327686 UBC327686 UKY327686 UUU327686 VEQ327686 VOM327686 VYI327686 WIE327686 WSA327686 XBW327686 FO393222 PK393222 ZG393222 AJC393222 ASY393222 BCU393222 BMQ393222 BWM393222 CGI393222 CQE393222 DAA393222 DJW393222 DTS393222 EDO393222 ENK393222 EXG393222 FHC393222 FQY393222 GAU393222 GKQ393222 GUM393222 HEI393222 HOE393222 HYA393222 IHW393222 IRS393222 JBO393222 JLK393222 JVG393222 KFC393222 KOY393222 KYU393222 LIQ393222 LSM393222 MCI393222 MME393222 MWA393222 NFW393222 NPS393222 NZO393222 OJK393222 OTG393222 PDC393222 PMY393222 PWU393222 QGQ393222 QQM393222 RAI393222 RKE393222 RUA393222 SDW393222 SNS393222 SXO393222 THK393222 TRG393222 UBC393222 UKY393222 UUU393222 VEQ393222 VOM393222 VYI393222 WIE393222 WSA393222 XBW393222 FO458758 PK458758 ZG458758 AJC458758 ASY458758 BCU458758 BMQ458758 BWM458758 CGI458758 CQE458758 DAA458758 DJW458758 DTS458758 EDO458758 ENK458758 EXG458758 FHC458758 FQY458758 GAU458758 GKQ458758 GUM458758 HEI458758 HOE458758 HYA458758 IHW458758 IRS458758 JBO458758 JLK458758 JVG458758 KFC458758 KOY458758 KYU458758 LIQ458758 LSM458758 MCI458758 MME458758 MWA458758 NFW458758 NPS458758 NZO458758 OJK458758 OTG458758 PDC458758 PMY458758 PWU458758 QGQ458758 QQM458758 RAI458758 RKE458758 RUA458758 SDW458758 SNS458758 SXO458758 THK458758 TRG458758 UBC458758 UKY458758 UUU458758 VEQ458758 VOM458758 VYI458758 WIE458758 WSA458758 XBW458758 FO524294 PK524294 ZG524294 AJC524294 ASY524294 BCU524294 BMQ524294 BWM524294 CGI524294 CQE524294 DAA524294 DJW524294 DTS524294 EDO524294 ENK524294 EXG524294 FHC524294 FQY524294 GAU524294 GKQ524294 GUM524294 HEI524294 HOE524294 HYA524294 IHW524294 IRS524294 JBO524294 JLK524294 JVG524294 KFC524294 KOY524294 KYU524294 LIQ524294 LSM524294 MCI524294 MME524294 MWA524294 NFW524294 NPS524294 NZO524294 OJK524294 OTG524294 PDC524294 PMY524294 PWU524294 QGQ524294 QQM524294 RAI524294 RKE524294 RUA524294 SDW524294 SNS524294 SXO524294 THK524294 TRG524294 UBC524294 UKY524294 UUU524294 VEQ524294 VOM524294 VYI524294 WIE524294 WSA524294 XBW524294 FO589830 PK589830 ZG589830 AJC589830 ASY589830 BCU589830 BMQ589830 BWM589830 CGI589830 CQE589830 DAA589830 DJW589830 DTS589830 EDO589830 ENK589830 EXG589830 FHC589830 FQY589830 GAU589830 GKQ589830 GUM589830 HEI589830 HOE589830 HYA589830 IHW589830 IRS589830 JBO589830 JLK589830 JVG589830 KFC589830 KOY589830 KYU589830 LIQ589830 LSM589830 MCI589830 MME589830 MWA589830 NFW589830 NPS589830 NZO589830 OJK589830 OTG589830 PDC589830 PMY589830 PWU589830 QGQ589830 QQM589830 RAI589830 RKE589830 RUA589830 SDW589830 SNS589830 SXO589830 THK589830 TRG589830 UBC589830 UKY589830 UUU589830 VEQ589830 VOM589830 VYI589830 WIE589830 WSA589830 XBW589830 FO655366 PK655366 ZG655366 AJC655366 ASY655366 BCU655366 BMQ655366 BWM655366 CGI655366 CQE655366 DAA655366 DJW655366 DTS655366 EDO655366 ENK655366 EXG655366 FHC655366 FQY655366 GAU655366 GKQ655366 GUM655366 HEI655366 HOE655366 HYA655366 IHW655366 IRS655366 JBO655366 JLK655366 JVG655366 KFC655366 KOY655366 KYU655366 LIQ655366 LSM655366 MCI655366 MME655366 MWA655366 NFW655366 NPS655366 NZO655366 OJK655366 OTG655366 PDC655366 PMY655366 PWU655366 QGQ655366 QQM655366 RAI655366 RKE655366 RUA655366 SDW655366 SNS655366 SXO655366 THK655366 TRG655366 UBC655366 UKY655366 UUU655366 VEQ655366 VOM655366 VYI655366 WIE655366 WSA655366 XBW655366 FO720902 PK720902 ZG720902 AJC720902 ASY720902 BCU720902 BMQ720902 BWM720902 CGI720902 CQE720902 DAA720902 DJW720902 DTS720902 EDO720902 ENK720902 EXG720902 FHC720902 FQY720902 GAU720902 GKQ720902 GUM720902 HEI720902 HOE720902 HYA720902 IHW720902 IRS720902 JBO720902 JLK720902 JVG720902 KFC720902 KOY720902 KYU720902 LIQ720902 LSM720902 MCI720902 MME720902 MWA720902 NFW720902 NPS720902 NZO720902 OJK720902 OTG720902 PDC720902 PMY720902 PWU720902 QGQ720902 QQM720902 RAI720902 RKE720902 RUA720902 SDW720902 SNS720902 SXO720902 THK720902 TRG720902 UBC720902 UKY720902 UUU720902 VEQ720902 VOM720902 VYI720902 WIE720902 WSA720902 XBW720902 FO786438 PK786438 ZG786438 AJC786438 ASY786438 BCU786438 BMQ786438 BWM786438 CGI786438 CQE786438 DAA786438 DJW786438 DTS786438 EDO786438 ENK786438 EXG786438 FHC786438 FQY786438 GAU786438 GKQ786438 GUM786438 HEI786438 HOE786438 HYA786438 IHW786438 IRS786438 JBO786438 JLK786438 JVG786438 KFC786438 KOY786438 KYU786438 LIQ786438 LSM786438 MCI786438 MME786438 MWA786438 NFW786438 NPS786438 NZO786438 OJK786438 OTG786438 PDC786438 PMY786438 PWU786438 QGQ786438 QQM786438 RAI786438 RKE786438 RUA786438 SDW786438 SNS786438 SXO786438 THK786438 TRG786438 UBC786438 UKY786438 UUU786438 VEQ786438 VOM786438 VYI786438 WIE786438 WSA786438 XBW786438 FO851974 PK851974 ZG851974 AJC851974 ASY851974 BCU851974 BMQ851974 BWM851974 CGI851974 CQE851974 DAA851974 DJW851974 DTS851974 EDO851974 ENK851974 EXG851974 FHC851974 FQY851974 GAU851974 GKQ851974 GUM851974 HEI851974 HOE851974 HYA851974 IHW851974 IRS851974 JBO851974 JLK851974 JVG851974 KFC851974 KOY851974 KYU851974 LIQ851974 LSM851974 MCI851974 MME851974 MWA851974 NFW851974 NPS851974 NZO851974 OJK851974 OTG851974 PDC851974 PMY851974 PWU851974 QGQ851974 QQM851974 RAI851974 RKE851974 RUA851974 SDW851974 SNS851974 SXO851974 THK851974 TRG851974 UBC851974 UKY851974 UUU851974 VEQ851974 VOM851974 VYI851974 WIE851974 WSA851974 XBW851974 FO917510 PK917510 ZG917510 AJC917510 ASY917510 BCU917510 BMQ917510 BWM917510 CGI917510 CQE917510 DAA917510 DJW917510 DTS917510 EDO917510 ENK917510 EXG917510 FHC917510 FQY917510 GAU917510 GKQ917510 GUM917510 HEI917510 HOE917510 HYA917510 IHW917510 IRS917510 JBO917510 JLK917510 JVG917510 KFC917510 KOY917510 KYU917510 LIQ917510 LSM917510 MCI917510 MME917510 MWA917510 NFW917510 NPS917510 NZO917510 OJK917510 OTG917510 PDC917510 PMY917510 PWU917510 QGQ917510 QQM917510 RAI917510 RKE917510 RUA917510 SDW917510 SNS917510 SXO917510 THK917510 TRG917510 UBC917510 UKY917510 UUU917510 VEQ917510 VOM917510 VYI917510 WIE917510 WSA917510 XBW917510 FO983046 PK983046 ZG983046 AJC983046 ASY983046 BCU983046 BMQ983046 BWM983046 CGI983046 CQE983046 DAA983046 DJW983046 DTS983046 EDO983046 ENK983046 EXG983046 FHC983046 FQY983046 GAU983046 GKQ983046 GUM983046 HEI983046 HOE983046 HYA983046 IHW983046 IRS983046 JBO983046 JLK983046 JVG983046 KFC983046 KOY983046 KYU983046 LIQ983046 LSM983046 MCI983046 MME983046 MWA983046 NFW983046 NPS983046 NZO983046 OJK983046 OTG983046 PDC983046 PMY983046 PWU983046 QGQ983046 QQM983046 RAI983046 RKE983046 RUA983046 SDW983046 SNS983046 SXO983046 THK983046 TRG983046 UBC983046 UKY983046 UUU983046 VEQ983046 VOM983046 VYI983046 WIE983046 WSA983046 XBW983046 FF9 PB9 YX9 AIT9 ASP9 BCL9 BMH9 BWD9 CFZ9 CPV9 CZR9 DJN9 DTJ9 EDF9 ENB9 EWX9 FGT9 FQP9 GAL9 GKH9 GUD9 HDZ9 HNV9 HXR9 IHN9 IRJ9 JBF9 JLB9 JUX9 KET9 KOP9 KYL9 LIH9 LSD9 MBZ9 MLV9 MVR9 NFN9 NPJ9 NZF9 OJB9 OSX9 PCT9 PMP9 PWL9 QGH9 QQD9 QZZ9 RJV9 RTR9 SDN9 SNJ9 SXF9 THB9 TQX9 UAT9 UKP9 UUL9 VEH9 VOD9 VXZ9 WHV9 WRR9 XBN9 FF65545 PB65545 YX65545 AIT65545 ASP65545 BCL65545 BMH65545 BWD65545 CFZ65545 CPV65545 CZR65545 DJN65545 DTJ65545 EDF65545 ENB65545 EWX65545 FGT65545 FQP65545 GAL65545 GKH65545 GUD65545 HDZ65545 HNV65545 HXR65545 IHN65545 IRJ65545 JBF65545 JLB65545 JUX65545 KET65545 KOP65545 KYL65545 LIH65545 LSD65545 MBZ65545 MLV65545 MVR65545 NFN65545 NPJ65545 NZF65545 OJB65545 OSX65545 PCT65545 PMP65545 PWL65545 QGH65545 QQD65545 QZZ65545 RJV65545 RTR65545 SDN65545 SNJ65545 SXF65545 THB65545 TQX65545 UAT65545 UKP65545 UUL65545 VEH65545 VOD65545 VXZ65545 WHV65545 WRR65545 XBN65545 FF131081 PB131081 YX131081 AIT131081 ASP131081 BCL131081 BMH131081 BWD131081 CFZ131081 CPV131081 CZR131081 DJN131081 DTJ131081 EDF131081 ENB131081 EWX131081 FGT131081 FQP131081 GAL131081 GKH131081 GUD131081 HDZ131081 HNV131081 HXR131081 IHN131081 IRJ131081 JBF131081 JLB131081 JUX131081 KET131081 KOP131081 KYL131081 LIH131081 LSD131081 MBZ131081 MLV131081 MVR131081 NFN131081 NPJ131081 NZF131081 OJB131081 OSX131081 PCT131081 PMP131081 PWL131081 QGH131081 QQD131081 QZZ131081 RJV131081 RTR131081 SDN131081 SNJ131081 SXF131081 THB131081 TQX131081 UAT131081 UKP131081 UUL131081 VEH131081 VOD131081 VXZ131081 WHV131081 WRR131081 XBN131081 FF196617 PB196617 YX196617 AIT196617 ASP196617 BCL196617 BMH196617 BWD196617 CFZ196617 CPV196617 CZR196617 DJN196617 DTJ196617 EDF196617 ENB196617 EWX196617 FGT196617 FQP196617 GAL196617 GKH196617 GUD196617 HDZ196617 HNV196617 HXR196617 IHN196617 IRJ196617 JBF196617 JLB196617 JUX196617 KET196617 KOP196617 KYL196617 LIH196617 LSD196617 MBZ196617 MLV196617 MVR196617 NFN196617 NPJ196617 NZF196617 OJB196617 OSX196617 PCT196617 PMP196617 PWL196617 QGH196617 QQD196617 QZZ196617 RJV196617 RTR196617 SDN196617 SNJ196617 SXF196617 THB196617 TQX196617 UAT196617 UKP196617 UUL196617 VEH196617 VOD196617 VXZ196617 WHV196617 WRR196617 XBN196617 FF262153 PB262153 YX262153 AIT262153 ASP262153 BCL262153 BMH262153 BWD262153 CFZ262153 CPV262153 CZR262153 DJN262153 DTJ262153 EDF262153 ENB262153 EWX262153 FGT262153 FQP262153 GAL262153 GKH262153 GUD262153 HDZ262153 HNV262153 HXR262153 IHN262153 IRJ262153 JBF262153 JLB262153 JUX262153 KET262153 KOP262153 KYL262153 LIH262153 LSD262153 MBZ262153 MLV262153 MVR262153 NFN262153 NPJ262153 NZF262153 OJB262153 OSX262153 PCT262153 PMP262153 PWL262153 QGH262153 QQD262153 QZZ262153 RJV262153 RTR262153 SDN262153 SNJ262153 SXF262153 THB262153 TQX262153 UAT262153 UKP262153 UUL262153 VEH262153 VOD262153 VXZ262153 WHV262153 WRR262153 XBN262153 FF327689 PB327689 YX327689 AIT327689 ASP327689 BCL327689 BMH327689 BWD327689 CFZ327689 CPV327689 CZR327689 DJN327689 DTJ327689 EDF327689 ENB327689 EWX327689 FGT327689 FQP327689 GAL327689 GKH327689 GUD327689 HDZ327689 HNV327689 HXR327689 IHN327689 IRJ327689 JBF327689 JLB327689 JUX327689 KET327689 KOP327689 KYL327689 LIH327689 LSD327689 MBZ327689 MLV327689 MVR327689 NFN327689 NPJ327689 NZF327689 OJB327689 OSX327689 PCT327689 PMP327689 PWL327689 QGH327689 QQD327689 QZZ327689 RJV327689 RTR327689 SDN327689 SNJ327689 SXF327689 THB327689 TQX327689 UAT327689 UKP327689 UUL327689 VEH327689 VOD327689 VXZ327689 WHV327689 WRR327689 XBN327689 FF393225 PB393225 YX393225 AIT393225 ASP393225 BCL393225 BMH393225 BWD393225 CFZ393225 CPV393225 CZR393225 DJN393225 DTJ393225 EDF393225 ENB393225 EWX393225 FGT393225 FQP393225 GAL393225 GKH393225 GUD393225 HDZ393225 HNV393225 HXR393225 IHN393225 IRJ393225 JBF393225 JLB393225 JUX393225 KET393225 KOP393225 KYL393225 LIH393225 LSD393225 MBZ393225 MLV393225 MVR393225 NFN393225 NPJ393225 NZF393225 OJB393225 OSX393225 PCT393225 PMP393225 PWL393225 QGH393225 QQD393225 QZZ393225 RJV393225 RTR393225 SDN393225 SNJ393225 SXF393225 THB393225 TQX393225 UAT393225 UKP393225 UUL393225 VEH393225 VOD393225 VXZ393225 WHV393225 WRR393225 XBN393225 FF458761 PB458761 YX458761 AIT458761 ASP458761 BCL458761 BMH458761 BWD458761 CFZ458761 CPV458761 CZR458761 DJN458761 DTJ458761 EDF458761 ENB458761 EWX458761 FGT458761 FQP458761 GAL458761 GKH458761 GUD458761 HDZ458761 HNV458761 HXR458761 IHN458761 IRJ458761 JBF458761 JLB458761 JUX458761 KET458761 KOP458761 KYL458761 LIH458761 LSD458761 MBZ458761 MLV458761 MVR458761 NFN458761 NPJ458761 NZF458761 OJB458761 OSX458761 PCT458761 PMP458761 PWL458761 QGH458761 QQD458761 QZZ458761 RJV458761 RTR458761 SDN458761 SNJ458761 SXF458761 THB458761 TQX458761 UAT458761 UKP458761 UUL458761 VEH458761 VOD458761 VXZ458761 WHV458761 WRR458761 XBN458761 FF524297 PB524297 YX524297 AIT524297 ASP524297 BCL524297 BMH524297 BWD524297 CFZ524297 CPV524297 CZR524297 DJN524297 DTJ524297 EDF524297 ENB524297 EWX524297 FGT524297 FQP524297 GAL524297 GKH524297 GUD524297 HDZ524297 HNV524297 HXR524297 IHN524297 IRJ524297 JBF524297 JLB524297 JUX524297 KET524297 KOP524297 KYL524297 LIH524297 LSD524297 MBZ524297 MLV524297 MVR524297 NFN524297 NPJ524297 NZF524297 OJB524297 OSX524297 PCT524297 PMP524297 PWL524297 QGH524297 QQD524297 QZZ524297 RJV524297 RTR524297 SDN524297 SNJ524297 SXF524297 THB524297 TQX524297 UAT524297 UKP524297 UUL524297 VEH524297 VOD524297 VXZ524297 WHV524297 WRR524297 XBN524297 FF589833 PB589833 YX589833 AIT589833 ASP589833 BCL589833 BMH589833 BWD589833 CFZ589833 CPV589833 CZR589833 DJN589833 DTJ589833 EDF589833 ENB589833 EWX589833 FGT589833 FQP589833 GAL589833 GKH589833 GUD589833 HDZ589833 HNV589833 HXR589833 IHN589833 IRJ589833 JBF589833 JLB589833 JUX589833 KET589833 KOP589833 KYL589833 LIH589833 LSD589833 MBZ589833 MLV589833 MVR589833 NFN589833 NPJ589833 NZF589833 OJB589833 OSX589833 PCT589833 PMP589833 PWL589833 QGH589833 QQD589833 QZZ589833 RJV589833 RTR589833 SDN589833 SNJ589833 SXF589833 THB589833 TQX589833 UAT589833 UKP589833 UUL589833 VEH589833 VOD589833 VXZ589833 WHV589833 WRR589833 XBN589833 FF655369 PB655369 YX655369 AIT655369 ASP655369 BCL655369 BMH655369 BWD655369 CFZ655369 CPV655369 CZR655369 DJN655369 DTJ655369 EDF655369 ENB655369 EWX655369 FGT655369 FQP655369 GAL655369 GKH655369 GUD655369 HDZ655369 HNV655369 HXR655369 IHN655369 IRJ655369 JBF655369 JLB655369 JUX655369 KET655369 KOP655369 KYL655369 LIH655369 LSD655369 MBZ655369 MLV655369 MVR655369 NFN655369 NPJ655369 NZF655369 OJB655369 OSX655369 PCT655369 PMP655369 PWL655369 QGH655369 QQD655369 QZZ655369 RJV655369 RTR655369 SDN655369 SNJ655369 SXF655369 THB655369 TQX655369 UAT655369 UKP655369 UUL655369 VEH655369 VOD655369 VXZ655369 WHV655369 WRR655369 XBN655369 FF720905 PB720905 YX720905 AIT720905 ASP720905 BCL720905 BMH720905 BWD720905 CFZ720905 CPV720905 CZR720905 DJN720905 DTJ720905 EDF720905 ENB720905 EWX720905 FGT720905 FQP720905 GAL720905 GKH720905 GUD720905 HDZ720905 HNV720905 HXR720905 IHN720905 IRJ720905 JBF720905 JLB720905 JUX720905 KET720905 KOP720905 KYL720905 LIH720905 LSD720905 MBZ720905 MLV720905 MVR720905 NFN720905 NPJ720905 NZF720905 OJB720905 OSX720905 PCT720905 PMP720905 PWL720905 QGH720905 QQD720905 QZZ720905 RJV720905 RTR720905 SDN720905 SNJ720905 SXF720905 THB720905 TQX720905 UAT720905 UKP720905 UUL720905 VEH720905 VOD720905 VXZ720905 WHV720905 WRR720905 XBN720905 FF786441 PB786441 YX786441 AIT786441 ASP786441 BCL786441 BMH786441 BWD786441 CFZ786441 CPV786441 CZR786441 DJN786441 DTJ786441 EDF786441 ENB786441 EWX786441 FGT786441 FQP786441 GAL786441 GKH786441 GUD786441 HDZ786441 HNV786441 HXR786441 IHN786441 IRJ786441 JBF786441 JLB786441 JUX786441 KET786441 KOP786441 KYL786441 LIH786441 LSD786441 MBZ786441 MLV786441 MVR786441 NFN786441 NPJ786441 NZF786441 OJB786441 OSX786441 PCT786441 PMP786441 PWL786441 QGH786441 QQD786441 QZZ786441 RJV786441 RTR786441 SDN786441 SNJ786441 SXF786441 THB786441 TQX786441 UAT786441 UKP786441 UUL786441 VEH786441 VOD786441 VXZ786441 WHV786441 WRR786441 XBN786441 FF851977 PB851977 YX851977 AIT851977 ASP851977 BCL851977 BMH851977 BWD851977 CFZ851977 CPV851977 CZR851977 DJN851977 DTJ851977 EDF851977 ENB851977 EWX851977 FGT851977 FQP851977 GAL851977 GKH851977 GUD851977 HDZ851977 HNV851977 HXR851977 IHN851977 IRJ851977 JBF851977 JLB851977 JUX851977 KET851977 KOP851977 KYL851977 LIH851977 LSD851977 MBZ851977 MLV851977 MVR851977 NFN851977 NPJ851977 NZF851977 OJB851977 OSX851977 PCT851977 PMP851977 PWL851977 QGH851977 QQD851977 QZZ851977 RJV851977 RTR851977 SDN851977 SNJ851977 SXF851977 THB851977 TQX851977 UAT851977 UKP851977 UUL851977 VEH851977 VOD851977 VXZ851977 WHV851977 WRR851977 XBN851977 FF917513 PB917513 YX917513 AIT917513 ASP917513 BCL917513 BMH917513 BWD917513 CFZ917513 CPV917513 CZR917513 DJN917513 DTJ917513 EDF917513 ENB917513 EWX917513 FGT917513 FQP917513 GAL917513 GKH917513 GUD917513 HDZ917513 HNV917513 HXR917513 IHN917513 IRJ917513 JBF917513 JLB917513 JUX917513 KET917513 KOP917513 KYL917513 LIH917513 LSD917513 MBZ917513 MLV917513 MVR917513 NFN917513 NPJ917513 NZF917513 OJB917513 OSX917513 PCT917513 PMP917513 PWL917513 QGH917513 QQD917513 QZZ917513 RJV917513 RTR917513 SDN917513 SNJ917513 SXF917513 THB917513 TQX917513 UAT917513 UKP917513 UUL917513 VEH917513 VOD917513 VXZ917513 WHV917513 WRR917513 XBN917513 FF983049 PB983049 YX983049 AIT983049 ASP983049 BCL983049 BMH983049 BWD983049 CFZ983049 CPV983049 CZR983049 DJN983049 DTJ983049 EDF983049 ENB983049 EWX983049 FGT983049 FQP983049 GAL983049 GKH983049 GUD983049 HDZ983049 HNV983049 HXR983049 IHN983049 IRJ983049 JBF983049 JLB983049 JUX983049 KET983049 KOP983049 KYL983049 LIH983049 LSD983049 MBZ983049 MLV983049 MVR983049 NFN983049 NPJ983049 NZF983049 OJB983049 OSX983049 PCT983049 PMP983049 PWL983049 QGH983049 QQD983049 QZZ983049 RJV983049 RTR983049 SDN983049 SNJ983049 SXF983049 THB983049 TQX983049 UAT983049 UKP983049 UUL983049 VEH983049 VOD983049 VXZ983049 WHV983049 WRR983049 XBN983049">
      <formula1>1</formula1>
      <formula2>12</formula2>
    </dataValidation>
    <dataValidation allowBlank="1" showInputMessage="1" showErrorMessage="1" promptTitle="Pro-Rate G&amp;A Expenses" prompt="If G&amp;A expenses are not allocated on the financial statement (Page 2): _x000a_Enter the G&amp;A Expense amount for the Total Dealership._x000a_14% of this amount is allocated to the parts department." sqref="AU8 KQ8 UM8 AEI8 AOE8 AYA8 BHW8 BRS8 CBO8 CLK8 CVG8 DFC8 DOY8 DYU8 EIQ8 ESM8 FCI8 FME8 FWA8 GFW8 GPS8 GZO8 HJK8 HTG8 IDC8 IMY8 IWU8 JGQ8 JQM8 KAI8 KKE8 KUA8 LDW8 LNS8 LXO8 MHK8 MRG8 NBC8 NKY8 NUU8 OEQ8 OOM8 OYI8 PIE8 PSA8 QBW8 QLS8 QVO8 RFK8 RPG8 RZC8 SIY8 SSU8 TCQ8 TMM8 TWI8 UGE8 UQA8 UZW8 VJS8 VTO8 WDK8 WNG8 WXC8 AU65544 KQ65544 UM65544 AEI65544 AOE65544 AYA65544 BHW65544 BRS65544 CBO65544 CLK65544 CVG65544 DFC65544 DOY65544 DYU65544 EIQ65544 ESM65544 FCI65544 FME65544 FWA65544 GFW65544 GPS65544 GZO65544 HJK65544 HTG65544 IDC65544 IMY65544 IWU65544 JGQ65544 JQM65544 KAI65544 KKE65544 KUA65544 LDW65544 LNS65544 LXO65544 MHK65544 MRG65544 NBC65544 NKY65544 NUU65544 OEQ65544 OOM65544 OYI65544 PIE65544 PSA65544 QBW65544 QLS65544 QVO65544 RFK65544 RPG65544 RZC65544 SIY65544 SSU65544 TCQ65544 TMM65544 TWI65544 UGE65544 UQA65544 UZW65544 VJS65544 VTO65544 WDK65544 WNG65544 WXC65544 AU131080 KQ131080 UM131080 AEI131080 AOE131080 AYA131080 BHW131080 BRS131080 CBO131080 CLK131080 CVG131080 DFC131080 DOY131080 DYU131080 EIQ131080 ESM131080 FCI131080 FME131080 FWA131080 GFW131080 GPS131080 GZO131080 HJK131080 HTG131080 IDC131080 IMY131080 IWU131080 JGQ131080 JQM131080 KAI131080 KKE131080 KUA131080 LDW131080 LNS131080 LXO131080 MHK131080 MRG131080 NBC131080 NKY131080 NUU131080 OEQ131080 OOM131080 OYI131080 PIE131080 PSA131080 QBW131080 QLS131080 QVO131080 RFK131080 RPG131080 RZC131080 SIY131080 SSU131080 TCQ131080 TMM131080 TWI131080 UGE131080 UQA131080 UZW131080 VJS131080 VTO131080 WDK131080 WNG131080 WXC131080 AU196616 KQ196616 UM196616 AEI196616 AOE196616 AYA196616 BHW196616 BRS196616 CBO196616 CLK196616 CVG196616 DFC196616 DOY196616 DYU196616 EIQ196616 ESM196616 FCI196616 FME196616 FWA196616 GFW196616 GPS196616 GZO196616 HJK196616 HTG196616 IDC196616 IMY196616 IWU196616 JGQ196616 JQM196616 KAI196616 KKE196616 KUA196616 LDW196616 LNS196616 LXO196616 MHK196616 MRG196616 NBC196616 NKY196616 NUU196616 OEQ196616 OOM196616 OYI196616 PIE196616 PSA196616 QBW196616 QLS196616 QVO196616 RFK196616 RPG196616 RZC196616 SIY196616 SSU196616 TCQ196616 TMM196616 TWI196616 UGE196616 UQA196616 UZW196616 VJS196616 VTO196616 WDK196616 WNG196616 WXC196616 AU262152 KQ262152 UM262152 AEI262152 AOE262152 AYA262152 BHW262152 BRS262152 CBO262152 CLK262152 CVG262152 DFC262152 DOY262152 DYU262152 EIQ262152 ESM262152 FCI262152 FME262152 FWA262152 GFW262152 GPS262152 GZO262152 HJK262152 HTG262152 IDC262152 IMY262152 IWU262152 JGQ262152 JQM262152 KAI262152 KKE262152 KUA262152 LDW262152 LNS262152 LXO262152 MHK262152 MRG262152 NBC262152 NKY262152 NUU262152 OEQ262152 OOM262152 OYI262152 PIE262152 PSA262152 QBW262152 QLS262152 QVO262152 RFK262152 RPG262152 RZC262152 SIY262152 SSU262152 TCQ262152 TMM262152 TWI262152 UGE262152 UQA262152 UZW262152 VJS262152 VTO262152 WDK262152 WNG262152 WXC262152 AU327688 KQ327688 UM327688 AEI327688 AOE327688 AYA327688 BHW327688 BRS327688 CBO327688 CLK327688 CVG327688 DFC327688 DOY327688 DYU327688 EIQ327688 ESM327688 FCI327688 FME327688 FWA327688 GFW327688 GPS327688 GZO327688 HJK327688 HTG327688 IDC327688 IMY327688 IWU327688 JGQ327688 JQM327688 KAI327688 KKE327688 KUA327688 LDW327688 LNS327688 LXO327688 MHK327688 MRG327688 NBC327688 NKY327688 NUU327688 OEQ327688 OOM327688 OYI327688 PIE327688 PSA327688 QBW327688 QLS327688 QVO327688 RFK327688 RPG327688 RZC327688 SIY327688 SSU327688 TCQ327688 TMM327688 TWI327688 UGE327688 UQA327688 UZW327688 VJS327688 VTO327688 WDK327688 WNG327688 WXC327688 AU393224 KQ393224 UM393224 AEI393224 AOE393224 AYA393224 BHW393224 BRS393224 CBO393224 CLK393224 CVG393224 DFC393224 DOY393224 DYU393224 EIQ393224 ESM393224 FCI393224 FME393224 FWA393224 GFW393224 GPS393224 GZO393224 HJK393224 HTG393224 IDC393224 IMY393224 IWU393224 JGQ393224 JQM393224 KAI393224 KKE393224 KUA393224 LDW393224 LNS393224 LXO393224 MHK393224 MRG393224 NBC393224 NKY393224 NUU393224 OEQ393224 OOM393224 OYI393224 PIE393224 PSA393224 QBW393224 QLS393224 QVO393224 RFK393224 RPG393224 RZC393224 SIY393224 SSU393224 TCQ393224 TMM393224 TWI393224 UGE393224 UQA393224 UZW393224 VJS393224 VTO393224 WDK393224 WNG393224 WXC393224 AU458760 KQ458760 UM458760 AEI458760 AOE458760 AYA458760 BHW458760 BRS458760 CBO458760 CLK458760 CVG458760 DFC458760 DOY458760 DYU458760 EIQ458760 ESM458760 FCI458760 FME458760 FWA458760 GFW458760 GPS458760 GZO458760 HJK458760 HTG458760 IDC458760 IMY458760 IWU458760 JGQ458760 JQM458760 KAI458760 KKE458760 KUA458760 LDW458760 LNS458760 LXO458760 MHK458760 MRG458760 NBC458760 NKY458760 NUU458760 OEQ458760 OOM458760 OYI458760 PIE458760 PSA458760 QBW458760 QLS458760 QVO458760 RFK458760 RPG458760 RZC458760 SIY458760 SSU458760 TCQ458760 TMM458760 TWI458760 UGE458760 UQA458760 UZW458760 VJS458760 VTO458760 WDK458760 WNG458760 WXC458760 AU524296 KQ524296 UM524296 AEI524296 AOE524296 AYA524296 BHW524296 BRS524296 CBO524296 CLK524296 CVG524296 DFC524296 DOY524296 DYU524296 EIQ524296 ESM524296 FCI524296 FME524296 FWA524296 GFW524296 GPS524296 GZO524296 HJK524296 HTG524296 IDC524296 IMY524296 IWU524296 JGQ524296 JQM524296 KAI524296 KKE524296 KUA524296 LDW524296 LNS524296 LXO524296 MHK524296 MRG524296 NBC524296 NKY524296 NUU524296 OEQ524296 OOM524296 OYI524296 PIE524296 PSA524296 QBW524296 QLS524296 QVO524296 RFK524296 RPG524296 RZC524296 SIY524296 SSU524296 TCQ524296 TMM524296 TWI524296 UGE524296 UQA524296 UZW524296 VJS524296 VTO524296 WDK524296 WNG524296 WXC524296 AU589832 KQ589832 UM589832 AEI589832 AOE589832 AYA589832 BHW589832 BRS589832 CBO589832 CLK589832 CVG589832 DFC589832 DOY589832 DYU589832 EIQ589832 ESM589832 FCI589832 FME589832 FWA589832 GFW589832 GPS589832 GZO589832 HJK589832 HTG589832 IDC589832 IMY589832 IWU589832 JGQ589832 JQM589832 KAI589832 KKE589832 KUA589832 LDW589832 LNS589832 LXO589832 MHK589832 MRG589832 NBC589832 NKY589832 NUU589832 OEQ589832 OOM589832 OYI589832 PIE589832 PSA589832 QBW589832 QLS589832 QVO589832 RFK589832 RPG589832 RZC589832 SIY589832 SSU589832 TCQ589832 TMM589832 TWI589832 UGE589832 UQA589832 UZW589832 VJS589832 VTO589832 WDK589832 WNG589832 WXC589832 AU655368 KQ655368 UM655368 AEI655368 AOE655368 AYA655368 BHW655368 BRS655368 CBO655368 CLK655368 CVG655368 DFC655368 DOY655368 DYU655368 EIQ655368 ESM655368 FCI655368 FME655368 FWA655368 GFW655368 GPS655368 GZO655368 HJK655368 HTG655368 IDC655368 IMY655368 IWU655368 JGQ655368 JQM655368 KAI655368 KKE655368 KUA655368 LDW655368 LNS655368 LXO655368 MHK655368 MRG655368 NBC655368 NKY655368 NUU655368 OEQ655368 OOM655368 OYI655368 PIE655368 PSA655368 QBW655368 QLS655368 QVO655368 RFK655368 RPG655368 RZC655368 SIY655368 SSU655368 TCQ655368 TMM655368 TWI655368 UGE655368 UQA655368 UZW655368 VJS655368 VTO655368 WDK655368 WNG655368 WXC655368 AU720904 KQ720904 UM720904 AEI720904 AOE720904 AYA720904 BHW720904 BRS720904 CBO720904 CLK720904 CVG720904 DFC720904 DOY720904 DYU720904 EIQ720904 ESM720904 FCI720904 FME720904 FWA720904 GFW720904 GPS720904 GZO720904 HJK720904 HTG720904 IDC720904 IMY720904 IWU720904 JGQ720904 JQM720904 KAI720904 KKE720904 KUA720904 LDW720904 LNS720904 LXO720904 MHK720904 MRG720904 NBC720904 NKY720904 NUU720904 OEQ720904 OOM720904 OYI720904 PIE720904 PSA720904 QBW720904 QLS720904 QVO720904 RFK720904 RPG720904 RZC720904 SIY720904 SSU720904 TCQ720904 TMM720904 TWI720904 UGE720904 UQA720904 UZW720904 VJS720904 VTO720904 WDK720904 WNG720904 WXC720904 AU786440 KQ786440 UM786440 AEI786440 AOE786440 AYA786440 BHW786440 BRS786440 CBO786440 CLK786440 CVG786440 DFC786440 DOY786440 DYU786440 EIQ786440 ESM786440 FCI786440 FME786440 FWA786440 GFW786440 GPS786440 GZO786440 HJK786440 HTG786440 IDC786440 IMY786440 IWU786440 JGQ786440 JQM786440 KAI786440 KKE786440 KUA786440 LDW786440 LNS786440 LXO786440 MHK786440 MRG786440 NBC786440 NKY786440 NUU786440 OEQ786440 OOM786440 OYI786440 PIE786440 PSA786440 QBW786440 QLS786440 QVO786440 RFK786440 RPG786440 RZC786440 SIY786440 SSU786440 TCQ786440 TMM786440 TWI786440 UGE786440 UQA786440 UZW786440 VJS786440 VTO786440 WDK786440 WNG786440 WXC786440 AU851976 KQ851976 UM851976 AEI851976 AOE851976 AYA851976 BHW851976 BRS851976 CBO851976 CLK851976 CVG851976 DFC851976 DOY851976 DYU851976 EIQ851976 ESM851976 FCI851976 FME851976 FWA851976 GFW851976 GPS851976 GZO851976 HJK851976 HTG851976 IDC851976 IMY851976 IWU851976 JGQ851976 JQM851976 KAI851976 KKE851976 KUA851976 LDW851976 LNS851976 LXO851976 MHK851976 MRG851976 NBC851976 NKY851976 NUU851976 OEQ851976 OOM851976 OYI851976 PIE851976 PSA851976 QBW851976 QLS851976 QVO851976 RFK851976 RPG851976 RZC851976 SIY851976 SSU851976 TCQ851976 TMM851976 TWI851976 UGE851976 UQA851976 UZW851976 VJS851976 VTO851976 WDK851976 WNG851976 WXC851976 AU917512 KQ917512 UM917512 AEI917512 AOE917512 AYA917512 BHW917512 BRS917512 CBO917512 CLK917512 CVG917512 DFC917512 DOY917512 DYU917512 EIQ917512 ESM917512 FCI917512 FME917512 FWA917512 GFW917512 GPS917512 GZO917512 HJK917512 HTG917512 IDC917512 IMY917512 IWU917512 JGQ917512 JQM917512 KAI917512 KKE917512 KUA917512 LDW917512 LNS917512 LXO917512 MHK917512 MRG917512 NBC917512 NKY917512 NUU917512 OEQ917512 OOM917512 OYI917512 PIE917512 PSA917512 QBW917512 QLS917512 QVO917512 RFK917512 RPG917512 RZC917512 SIY917512 SSU917512 TCQ917512 TMM917512 TWI917512 UGE917512 UQA917512 UZW917512 VJS917512 VTO917512 WDK917512 WNG917512 WXC917512 AU983048 KQ983048 UM983048 AEI983048 AOE983048 AYA983048 BHW983048 BRS983048 CBO983048 CLK983048 CVG983048 DFC983048 DOY983048 DYU983048 EIQ983048 ESM983048 FCI983048 FME983048 FWA983048 GFW983048 GPS983048 GZO983048 HJK983048 HTG983048 IDC983048 IMY983048 IWU983048 JGQ983048 JQM983048 KAI983048 KKE983048 KUA983048 LDW983048 LNS983048 LXO983048 MHK983048 MRG983048 NBC983048 NKY983048 NUU983048 OEQ983048 OOM983048 OYI983048 PIE983048 PSA983048 QBW983048 QLS983048 QVO983048 RFK983048 RPG983048 RZC983048 SIY983048 SSU983048 TCQ983048 TMM983048 TWI983048 UGE983048 UQA983048 UZW983048 VJS983048 VTO983048 WDK983048 WNG983048 WXC983048"/>
    <dataValidation allowBlank="1" showInputMessage="1" showErrorMessage="1" promptTitle="Pro-Rate Dealer Salary" prompt="If Dealer Salary is not allocated on the financial statement (Page 2): _x000a_Enter the Dealer Salary amount for the Total Dealership._x000a_14% of this amount is allocated to the parts department." sqref="AO10 KK10 UG10 AEC10 ANY10 AXU10 BHQ10 BRM10 CBI10 CLE10 CVA10 DEW10 DOS10 DYO10 EIK10 ESG10 FCC10 FLY10 FVU10 GFQ10 GPM10 GZI10 HJE10 HTA10 ICW10 IMS10 IWO10 JGK10 JQG10 KAC10 KJY10 KTU10 LDQ10 LNM10 LXI10 MHE10 MRA10 NAW10 NKS10 NUO10 OEK10 OOG10 OYC10 PHY10 PRU10 QBQ10 QLM10 QVI10 RFE10 RPA10 RYW10 SIS10 SSO10 TCK10 TMG10 TWC10 UFY10 UPU10 UZQ10 VJM10 VTI10 WDE10 WNA10 WWW10 AO65546 KK65546 UG65546 AEC65546 ANY65546 AXU65546 BHQ65546 BRM65546 CBI65546 CLE65546 CVA65546 DEW65546 DOS65546 DYO65546 EIK65546 ESG65546 FCC65546 FLY65546 FVU65546 GFQ65546 GPM65546 GZI65546 HJE65546 HTA65546 ICW65546 IMS65546 IWO65546 JGK65546 JQG65546 KAC65546 KJY65546 KTU65546 LDQ65546 LNM65546 LXI65546 MHE65546 MRA65546 NAW65546 NKS65546 NUO65546 OEK65546 OOG65546 OYC65546 PHY65546 PRU65546 QBQ65546 QLM65546 QVI65546 RFE65546 RPA65546 RYW65546 SIS65546 SSO65546 TCK65546 TMG65546 TWC65546 UFY65546 UPU65546 UZQ65546 VJM65546 VTI65546 WDE65546 WNA65546 WWW65546 AO131082 KK131082 UG131082 AEC131082 ANY131082 AXU131082 BHQ131082 BRM131082 CBI131082 CLE131082 CVA131082 DEW131082 DOS131082 DYO131082 EIK131082 ESG131082 FCC131082 FLY131082 FVU131082 GFQ131082 GPM131082 GZI131082 HJE131082 HTA131082 ICW131082 IMS131082 IWO131082 JGK131082 JQG131082 KAC131082 KJY131082 KTU131082 LDQ131082 LNM131082 LXI131082 MHE131082 MRA131082 NAW131082 NKS131082 NUO131082 OEK131082 OOG131082 OYC131082 PHY131082 PRU131082 QBQ131082 QLM131082 QVI131082 RFE131082 RPA131082 RYW131082 SIS131082 SSO131082 TCK131082 TMG131082 TWC131082 UFY131082 UPU131082 UZQ131082 VJM131082 VTI131082 WDE131082 WNA131082 WWW131082 AO196618 KK196618 UG196618 AEC196618 ANY196618 AXU196618 BHQ196618 BRM196618 CBI196618 CLE196618 CVA196618 DEW196618 DOS196618 DYO196618 EIK196618 ESG196618 FCC196618 FLY196618 FVU196618 GFQ196618 GPM196618 GZI196618 HJE196618 HTA196618 ICW196618 IMS196618 IWO196618 JGK196618 JQG196618 KAC196618 KJY196618 KTU196618 LDQ196618 LNM196618 LXI196618 MHE196618 MRA196618 NAW196618 NKS196618 NUO196618 OEK196618 OOG196618 OYC196618 PHY196618 PRU196618 QBQ196618 QLM196618 QVI196618 RFE196618 RPA196618 RYW196618 SIS196618 SSO196618 TCK196618 TMG196618 TWC196618 UFY196618 UPU196618 UZQ196618 VJM196618 VTI196618 WDE196618 WNA196618 WWW196618 AO262154 KK262154 UG262154 AEC262154 ANY262154 AXU262154 BHQ262154 BRM262154 CBI262154 CLE262154 CVA262154 DEW262154 DOS262154 DYO262154 EIK262154 ESG262154 FCC262154 FLY262154 FVU262154 GFQ262154 GPM262154 GZI262154 HJE262154 HTA262154 ICW262154 IMS262154 IWO262154 JGK262154 JQG262154 KAC262154 KJY262154 KTU262154 LDQ262154 LNM262154 LXI262154 MHE262154 MRA262154 NAW262154 NKS262154 NUO262154 OEK262154 OOG262154 OYC262154 PHY262154 PRU262154 QBQ262154 QLM262154 QVI262154 RFE262154 RPA262154 RYW262154 SIS262154 SSO262154 TCK262154 TMG262154 TWC262154 UFY262154 UPU262154 UZQ262154 VJM262154 VTI262154 WDE262154 WNA262154 WWW262154 AO327690 KK327690 UG327690 AEC327690 ANY327690 AXU327690 BHQ327690 BRM327690 CBI327690 CLE327690 CVA327690 DEW327690 DOS327690 DYO327690 EIK327690 ESG327690 FCC327690 FLY327690 FVU327690 GFQ327690 GPM327690 GZI327690 HJE327690 HTA327690 ICW327690 IMS327690 IWO327690 JGK327690 JQG327690 KAC327690 KJY327690 KTU327690 LDQ327690 LNM327690 LXI327690 MHE327690 MRA327690 NAW327690 NKS327690 NUO327690 OEK327690 OOG327690 OYC327690 PHY327690 PRU327690 QBQ327690 QLM327690 QVI327690 RFE327690 RPA327690 RYW327690 SIS327690 SSO327690 TCK327690 TMG327690 TWC327690 UFY327690 UPU327690 UZQ327690 VJM327690 VTI327690 WDE327690 WNA327690 WWW327690 AO393226 KK393226 UG393226 AEC393226 ANY393226 AXU393226 BHQ393226 BRM393226 CBI393226 CLE393226 CVA393226 DEW393226 DOS393226 DYO393226 EIK393226 ESG393226 FCC393226 FLY393226 FVU393226 GFQ393226 GPM393226 GZI393226 HJE393226 HTA393226 ICW393226 IMS393226 IWO393226 JGK393226 JQG393226 KAC393226 KJY393226 KTU393226 LDQ393226 LNM393226 LXI393226 MHE393226 MRA393226 NAW393226 NKS393226 NUO393226 OEK393226 OOG393226 OYC393226 PHY393226 PRU393226 QBQ393226 QLM393226 QVI393226 RFE393226 RPA393226 RYW393226 SIS393226 SSO393226 TCK393226 TMG393226 TWC393226 UFY393226 UPU393226 UZQ393226 VJM393226 VTI393226 WDE393226 WNA393226 WWW393226 AO458762 KK458762 UG458762 AEC458762 ANY458762 AXU458762 BHQ458762 BRM458762 CBI458762 CLE458762 CVA458762 DEW458762 DOS458762 DYO458762 EIK458762 ESG458762 FCC458762 FLY458762 FVU458762 GFQ458762 GPM458762 GZI458762 HJE458762 HTA458762 ICW458762 IMS458762 IWO458762 JGK458762 JQG458762 KAC458762 KJY458762 KTU458762 LDQ458762 LNM458762 LXI458762 MHE458762 MRA458762 NAW458762 NKS458762 NUO458762 OEK458762 OOG458762 OYC458762 PHY458762 PRU458762 QBQ458762 QLM458762 QVI458762 RFE458762 RPA458762 RYW458762 SIS458762 SSO458762 TCK458762 TMG458762 TWC458762 UFY458762 UPU458762 UZQ458762 VJM458762 VTI458762 WDE458762 WNA458762 WWW458762 AO524298 KK524298 UG524298 AEC524298 ANY524298 AXU524298 BHQ524298 BRM524298 CBI524298 CLE524298 CVA524298 DEW524298 DOS524298 DYO524298 EIK524298 ESG524298 FCC524298 FLY524298 FVU524298 GFQ524298 GPM524298 GZI524298 HJE524298 HTA524298 ICW524298 IMS524298 IWO524298 JGK524298 JQG524298 KAC524298 KJY524298 KTU524298 LDQ524298 LNM524298 LXI524298 MHE524298 MRA524298 NAW524298 NKS524298 NUO524298 OEK524298 OOG524298 OYC524298 PHY524298 PRU524298 QBQ524298 QLM524298 QVI524298 RFE524298 RPA524298 RYW524298 SIS524298 SSO524298 TCK524298 TMG524298 TWC524298 UFY524298 UPU524298 UZQ524298 VJM524298 VTI524298 WDE524298 WNA524298 WWW524298 AO589834 KK589834 UG589834 AEC589834 ANY589834 AXU589834 BHQ589834 BRM589834 CBI589834 CLE589834 CVA589834 DEW589834 DOS589834 DYO589834 EIK589834 ESG589834 FCC589834 FLY589834 FVU589834 GFQ589834 GPM589834 GZI589834 HJE589834 HTA589834 ICW589834 IMS589834 IWO589834 JGK589834 JQG589834 KAC589834 KJY589834 KTU589834 LDQ589834 LNM589834 LXI589834 MHE589834 MRA589834 NAW589834 NKS589834 NUO589834 OEK589834 OOG589834 OYC589834 PHY589834 PRU589834 QBQ589834 QLM589834 QVI589834 RFE589834 RPA589834 RYW589834 SIS589834 SSO589834 TCK589834 TMG589834 TWC589834 UFY589834 UPU589834 UZQ589834 VJM589834 VTI589834 WDE589834 WNA589834 WWW589834 AO655370 KK655370 UG655370 AEC655370 ANY655370 AXU655370 BHQ655370 BRM655370 CBI655370 CLE655370 CVA655370 DEW655370 DOS655370 DYO655370 EIK655370 ESG655370 FCC655370 FLY655370 FVU655370 GFQ655370 GPM655370 GZI655370 HJE655370 HTA655370 ICW655370 IMS655370 IWO655370 JGK655370 JQG655370 KAC655370 KJY655370 KTU655370 LDQ655370 LNM655370 LXI655370 MHE655370 MRA655370 NAW655370 NKS655370 NUO655370 OEK655370 OOG655370 OYC655370 PHY655370 PRU655370 QBQ655370 QLM655370 QVI655370 RFE655370 RPA655370 RYW655370 SIS655370 SSO655370 TCK655370 TMG655370 TWC655370 UFY655370 UPU655370 UZQ655370 VJM655370 VTI655370 WDE655370 WNA655370 WWW655370 AO720906 KK720906 UG720906 AEC720906 ANY720906 AXU720906 BHQ720906 BRM720906 CBI720906 CLE720906 CVA720906 DEW720906 DOS720906 DYO720906 EIK720906 ESG720906 FCC720906 FLY720906 FVU720906 GFQ720906 GPM720906 GZI720906 HJE720906 HTA720906 ICW720906 IMS720906 IWO720906 JGK720906 JQG720906 KAC720906 KJY720906 KTU720906 LDQ720906 LNM720906 LXI720906 MHE720906 MRA720906 NAW720906 NKS720906 NUO720906 OEK720906 OOG720906 OYC720906 PHY720906 PRU720906 QBQ720906 QLM720906 QVI720906 RFE720906 RPA720906 RYW720906 SIS720906 SSO720906 TCK720906 TMG720906 TWC720906 UFY720906 UPU720906 UZQ720906 VJM720906 VTI720906 WDE720906 WNA720906 WWW720906 AO786442 KK786442 UG786442 AEC786442 ANY786442 AXU786442 BHQ786442 BRM786442 CBI786442 CLE786442 CVA786442 DEW786442 DOS786442 DYO786442 EIK786442 ESG786442 FCC786442 FLY786442 FVU786442 GFQ786442 GPM786442 GZI786442 HJE786442 HTA786442 ICW786442 IMS786442 IWO786442 JGK786442 JQG786442 KAC786442 KJY786442 KTU786442 LDQ786442 LNM786442 LXI786442 MHE786442 MRA786442 NAW786442 NKS786442 NUO786442 OEK786442 OOG786442 OYC786442 PHY786442 PRU786442 QBQ786442 QLM786442 QVI786442 RFE786442 RPA786442 RYW786442 SIS786442 SSO786442 TCK786442 TMG786442 TWC786442 UFY786442 UPU786442 UZQ786442 VJM786442 VTI786442 WDE786442 WNA786442 WWW786442 AO851978 KK851978 UG851978 AEC851978 ANY851978 AXU851978 BHQ851978 BRM851978 CBI851978 CLE851978 CVA851978 DEW851978 DOS851978 DYO851978 EIK851978 ESG851978 FCC851978 FLY851978 FVU851978 GFQ851978 GPM851978 GZI851978 HJE851978 HTA851978 ICW851978 IMS851978 IWO851978 JGK851978 JQG851978 KAC851978 KJY851978 KTU851978 LDQ851978 LNM851978 LXI851978 MHE851978 MRA851978 NAW851978 NKS851978 NUO851978 OEK851978 OOG851978 OYC851978 PHY851978 PRU851978 QBQ851978 QLM851978 QVI851978 RFE851978 RPA851978 RYW851978 SIS851978 SSO851978 TCK851978 TMG851978 TWC851978 UFY851978 UPU851978 UZQ851978 VJM851978 VTI851978 WDE851978 WNA851978 WWW851978 AO917514 KK917514 UG917514 AEC917514 ANY917514 AXU917514 BHQ917514 BRM917514 CBI917514 CLE917514 CVA917514 DEW917514 DOS917514 DYO917514 EIK917514 ESG917514 FCC917514 FLY917514 FVU917514 GFQ917514 GPM917514 GZI917514 HJE917514 HTA917514 ICW917514 IMS917514 IWO917514 JGK917514 JQG917514 KAC917514 KJY917514 KTU917514 LDQ917514 LNM917514 LXI917514 MHE917514 MRA917514 NAW917514 NKS917514 NUO917514 OEK917514 OOG917514 OYC917514 PHY917514 PRU917514 QBQ917514 QLM917514 QVI917514 RFE917514 RPA917514 RYW917514 SIS917514 SSO917514 TCK917514 TMG917514 TWC917514 UFY917514 UPU917514 UZQ917514 VJM917514 VTI917514 WDE917514 WNA917514 WWW917514 AO983050 KK983050 UG983050 AEC983050 ANY983050 AXU983050 BHQ983050 BRM983050 CBI983050 CLE983050 CVA983050 DEW983050 DOS983050 DYO983050 EIK983050 ESG983050 FCC983050 FLY983050 FVU983050 GFQ983050 GPM983050 GZI983050 HJE983050 HTA983050 ICW983050 IMS983050 IWO983050 JGK983050 JQG983050 KAC983050 KJY983050 KTU983050 LDQ983050 LNM983050 LXI983050 MHE983050 MRA983050 NAW983050 NKS983050 NUO983050 OEK983050 OOG983050 OYC983050 PHY983050 PRU983050 QBQ983050 QLM983050 QVI983050 RFE983050 RPA983050 RYW983050 SIS983050 SSO983050 TCK983050 TMG983050 TWC983050 UFY983050 UPU983050 UZQ983050 VJM983050 VTI983050 WDE983050 WNA983050 WWW983050 BG10 LC10 UY10 AEU10 AOQ10 AYM10 BII10 BSE10 CCA10 CLW10 CVS10 DFO10 DPK10 DZG10 EJC10 ESY10 FCU10 FMQ10 FWM10 GGI10 GQE10 HAA10 HJW10 HTS10 IDO10 INK10 IXG10 JHC10 JQY10 KAU10 KKQ10 KUM10 LEI10 LOE10 LYA10 MHW10 MRS10 NBO10 NLK10 NVG10 OFC10 OOY10 OYU10 PIQ10 PSM10 QCI10 QME10 QWA10 RFW10 RPS10 RZO10 SJK10 STG10 TDC10 TMY10 TWU10 UGQ10 UQM10 VAI10 VKE10 VUA10 WDW10 WNS10 WXO10 BG65546 LC65546 UY65546 AEU65546 AOQ65546 AYM65546 BII65546 BSE65546 CCA65546 CLW65546 CVS65546 DFO65546 DPK65546 DZG65546 EJC65546 ESY65546 FCU65546 FMQ65546 FWM65546 GGI65546 GQE65546 HAA65546 HJW65546 HTS65546 IDO65546 INK65546 IXG65546 JHC65546 JQY65546 KAU65546 KKQ65546 KUM65546 LEI65546 LOE65546 LYA65546 MHW65546 MRS65546 NBO65546 NLK65546 NVG65546 OFC65546 OOY65546 OYU65546 PIQ65546 PSM65546 QCI65546 QME65546 QWA65546 RFW65546 RPS65546 RZO65546 SJK65546 STG65546 TDC65546 TMY65546 TWU65546 UGQ65546 UQM65546 VAI65546 VKE65546 VUA65546 WDW65546 WNS65546 WXO65546 BG131082 LC131082 UY131082 AEU131082 AOQ131082 AYM131082 BII131082 BSE131082 CCA131082 CLW131082 CVS131082 DFO131082 DPK131082 DZG131082 EJC131082 ESY131082 FCU131082 FMQ131082 FWM131082 GGI131082 GQE131082 HAA131082 HJW131082 HTS131082 IDO131082 INK131082 IXG131082 JHC131082 JQY131082 KAU131082 KKQ131082 KUM131082 LEI131082 LOE131082 LYA131082 MHW131082 MRS131082 NBO131082 NLK131082 NVG131082 OFC131082 OOY131082 OYU131082 PIQ131082 PSM131082 QCI131082 QME131082 QWA131082 RFW131082 RPS131082 RZO131082 SJK131082 STG131082 TDC131082 TMY131082 TWU131082 UGQ131082 UQM131082 VAI131082 VKE131082 VUA131082 WDW131082 WNS131082 WXO131082 BG196618 LC196618 UY196618 AEU196618 AOQ196618 AYM196618 BII196618 BSE196618 CCA196618 CLW196618 CVS196618 DFO196618 DPK196618 DZG196618 EJC196618 ESY196618 FCU196618 FMQ196618 FWM196618 GGI196618 GQE196618 HAA196618 HJW196618 HTS196618 IDO196618 INK196618 IXG196618 JHC196618 JQY196618 KAU196618 KKQ196618 KUM196618 LEI196618 LOE196618 LYA196618 MHW196618 MRS196618 NBO196618 NLK196618 NVG196618 OFC196618 OOY196618 OYU196618 PIQ196618 PSM196618 QCI196618 QME196618 QWA196618 RFW196618 RPS196618 RZO196618 SJK196618 STG196618 TDC196618 TMY196618 TWU196618 UGQ196618 UQM196618 VAI196618 VKE196618 VUA196618 WDW196618 WNS196618 WXO196618 BG262154 LC262154 UY262154 AEU262154 AOQ262154 AYM262154 BII262154 BSE262154 CCA262154 CLW262154 CVS262154 DFO262154 DPK262154 DZG262154 EJC262154 ESY262154 FCU262154 FMQ262154 FWM262154 GGI262154 GQE262154 HAA262154 HJW262154 HTS262154 IDO262154 INK262154 IXG262154 JHC262154 JQY262154 KAU262154 KKQ262154 KUM262154 LEI262154 LOE262154 LYA262154 MHW262154 MRS262154 NBO262154 NLK262154 NVG262154 OFC262154 OOY262154 OYU262154 PIQ262154 PSM262154 QCI262154 QME262154 QWA262154 RFW262154 RPS262154 RZO262154 SJK262154 STG262154 TDC262154 TMY262154 TWU262154 UGQ262154 UQM262154 VAI262154 VKE262154 VUA262154 WDW262154 WNS262154 WXO262154 BG327690 LC327690 UY327690 AEU327690 AOQ327690 AYM327690 BII327690 BSE327690 CCA327690 CLW327690 CVS327690 DFO327690 DPK327690 DZG327690 EJC327690 ESY327690 FCU327690 FMQ327690 FWM327690 GGI327690 GQE327690 HAA327690 HJW327690 HTS327690 IDO327690 INK327690 IXG327690 JHC327690 JQY327690 KAU327690 KKQ327690 KUM327690 LEI327690 LOE327690 LYA327690 MHW327690 MRS327690 NBO327690 NLK327690 NVG327690 OFC327690 OOY327690 OYU327690 PIQ327690 PSM327690 QCI327690 QME327690 QWA327690 RFW327690 RPS327690 RZO327690 SJK327690 STG327690 TDC327690 TMY327690 TWU327690 UGQ327690 UQM327690 VAI327690 VKE327690 VUA327690 WDW327690 WNS327690 WXO327690 BG393226 LC393226 UY393226 AEU393226 AOQ393226 AYM393226 BII393226 BSE393226 CCA393226 CLW393226 CVS393226 DFO393226 DPK393226 DZG393226 EJC393226 ESY393226 FCU393226 FMQ393226 FWM393226 GGI393226 GQE393226 HAA393226 HJW393226 HTS393226 IDO393226 INK393226 IXG393226 JHC393226 JQY393226 KAU393226 KKQ393226 KUM393226 LEI393226 LOE393226 LYA393226 MHW393226 MRS393226 NBO393226 NLK393226 NVG393226 OFC393226 OOY393226 OYU393226 PIQ393226 PSM393226 QCI393226 QME393226 QWA393226 RFW393226 RPS393226 RZO393226 SJK393226 STG393226 TDC393226 TMY393226 TWU393226 UGQ393226 UQM393226 VAI393226 VKE393226 VUA393226 WDW393226 WNS393226 WXO393226 BG458762 LC458762 UY458762 AEU458762 AOQ458762 AYM458762 BII458762 BSE458762 CCA458762 CLW458762 CVS458762 DFO458762 DPK458762 DZG458762 EJC458762 ESY458762 FCU458762 FMQ458762 FWM458762 GGI458762 GQE458762 HAA458762 HJW458762 HTS458762 IDO458762 INK458762 IXG458762 JHC458762 JQY458762 KAU458762 KKQ458762 KUM458762 LEI458762 LOE458762 LYA458762 MHW458762 MRS458762 NBO458762 NLK458762 NVG458762 OFC458762 OOY458762 OYU458762 PIQ458762 PSM458762 QCI458762 QME458762 QWA458762 RFW458762 RPS458762 RZO458762 SJK458762 STG458762 TDC458762 TMY458762 TWU458762 UGQ458762 UQM458762 VAI458762 VKE458762 VUA458762 WDW458762 WNS458762 WXO458762 BG524298 LC524298 UY524298 AEU524298 AOQ524298 AYM524298 BII524298 BSE524298 CCA524298 CLW524298 CVS524298 DFO524298 DPK524298 DZG524298 EJC524298 ESY524298 FCU524298 FMQ524298 FWM524298 GGI524298 GQE524298 HAA524298 HJW524298 HTS524298 IDO524298 INK524298 IXG524298 JHC524298 JQY524298 KAU524298 KKQ524298 KUM524298 LEI524298 LOE524298 LYA524298 MHW524298 MRS524298 NBO524298 NLK524298 NVG524298 OFC524298 OOY524298 OYU524298 PIQ524298 PSM524298 QCI524298 QME524298 QWA524298 RFW524298 RPS524298 RZO524298 SJK524298 STG524298 TDC524298 TMY524298 TWU524298 UGQ524298 UQM524298 VAI524298 VKE524298 VUA524298 WDW524298 WNS524298 WXO524298 BG589834 LC589834 UY589834 AEU589834 AOQ589834 AYM589834 BII589834 BSE589834 CCA589834 CLW589834 CVS589834 DFO589834 DPK589834 DZG589834 EJC589834 ESY589834 FCU589834 FMQ589834 FWM589834 GGI589834 GQE589834 HAA589834 HJW589834 HTS589834 IDO589834 INK589834 IXG589834 JHC589834 JQY589834 KAU589834 KKQ589834 KUM589834 LEI589834 LOE589834 LYA589834 MHW589834 MRS589834 NBO589834 NLK589834 NVG589834 OFC589834 OOY589834 OYU589834 PIQ589834 PSM589834 QCI589834 QME589834 QWA589834 RFW589834 RPS589834 RZO589834 SJK589834 STG589834 TDC589834 TMY589834 TWU589834 UGQ589834 UQM589834 VAI589834 VKE589834 VUA589834 WDW589834 WNS589834 WXO589834 BG655370 LC655370 UY655370 AEU655370 AOQ655370 AYM655370 BII655370 BSE655370 CCA655370 CLW655370 CVS655370 DFO655370 DPK655370 DZG655370 EJC655370 ESY655370 FCU655370 FMQ655370 FWM655370 GGI655370 GQE655370 HAA655370 HJW655370 HTS655370 IDO655370 INK655370 IXG655370 JHC655370 JQY655370 KAU655370 KKQ655370 KUM655370 LEI655370 LOE655370 LYA655370 MHW655370 MRS655370 NBO655370 NLK655370 NVG655370 OFC655370 OOY655370 OYU655370 PIQ655370 PSM655370 QCI655370 QME655370 QWA655370 RFW655370 RPS655370 RZO655370 SJK655370 STG655370 TDC655370 TMY655370 TWU655370 UGQ655370 UQM655370 VAI655370 VKE655370 VUA655370 WDW655370 WNS655370 WXO655370 BG720906 LC720906 UY720906 AEU720906 AOQ720906 AYM720906 BII720906 BSE720906 CCA720906 CLW720906 CVS720906 DFO720906 DPK720906 DZG720906 EJC720906 ESY720906 FCU720906 FMQ720906 FWM720906 GGI720906 GQE720906 HAA720906 HJW720906 HTS720906 IDO720906 INK720906 IXG720906 JHC720906 JQY720906 KAU720906 KKQ720906 KUM720906 LEI720906 LOE720906 LYA720906 MHW720906 MRS720906 NBO720906 NLK720906 NVG720906 OFC720906 OOY720906 OYU720906 PIQ720906 PSM720906 QCI720906 QME720906 QWA720906 RFW720906 RPS720906 RZO720906 SJK720906 STG720906 TDC720906 TMY720906 TWU720906 UGQ720906 UQM720906 VAI720906 VKE720906 VUA720906 WDW720906 WNS720906 WXO720906 BG786442 LC786442 UY786442 AEU786442 AOQ786442 AYM786442 BII786442 BSE786442 CCA786442 CLW786442 CVS786442 DFO786442 DPK786442 DZG786442 EJC786442 ESY786442 FCU786442 FMQ786442 FWM786442 GGI786442 GQE786442 HAA786442 HJW786442 HTS786442 IDO786442 INK786442 IXG786442 JHC786442 JQY786442 KAU786442 KKQ786442 KUM786442 LEI786442 LOE786442 LYA786442 MHW786442 MRS786442 NBO786442 NLK786442 NVG786442 OFC786442 OOY786442 OYU786442 PIQ786442 PSM786442 QCI786442 QME786442 QWA786442 RFW786442 RPS786442 RZO786442 SJK786442 STG786442 TDC786442 TMY786442 TWU786442 UGQ786442 UQM786442 VAI786442 VKE786442 VUA786442 WDW786442 WNS786442 WXO786442 BG851978 LC851978 UY851978 AEU851978 AOQ851978 AYM851978 BII851978 BSE851978 CCA851978 CLW851978 CVS851978 DFO851978 DPK851978 DZG851978 EJC851978 ESY851978 FCU851978 FMQ851978 FWM851978 GGI851978 GQE851978 HAA851978 HJW851978 HTS851978 IDO851978 INK851978 IXG851978 JHC851978 JQY851978 KAU851978 KKQ851978 KUM851978 LEI851978 LOE851978 LYA851978 MHW851978 MRS851978 NBO851978 NLK851978 NVG851978 OFC851978 OOY851978 OYU851978 PIQ851978 PSM851978 QCI851978 QME851978 QWA851978 RFW851978 RPS851978 RZO851978 SJK851978 STG851978 TDC851978 TMY851978 TWU851978 UGQ851978 UQM851978 VAI851978 VKE851978 VUA851978 WDW851978 WNS851978 WXO851978 BG917514 LC917514 UY917514 AEU917514 AOQ917514 AYM917514 BII917514 BSE917514 CCA917514 CLW917514 CVS917514 DFO917514 DPK917514 DZG917514 EJC917514 ESY917514 FCU917514 FMQ917514 FWM917514 GGI917514 GQE917514 HAA917514 HJW917514 HTS917514 IDO917514 INK917514 IXG917514 JHC917514 JQY917514 KAU917514 KKQ917514 KUM917514 LEI917514 LOE917514 LYA917514 MHW917514 MRS917514 NBO917514 NLK917514 NVG917514 OFC917514 OOY917514 OYU917514 PIQ917514 PSM917514 QCI917514 QME917514 QWA917514 RFW917514 RPS917514 RZO917514 SJK917514 STG917514 TDC917514 TMY917514 TWU917514 UGQ917514 UQM917514 VAI917514 VKE917514 VUA917514 WDW917514 WNS917514 WXO917514 BG983050 LC983050 UY983050 AEU983050 AOQ983050 AYM983050 BII983050 BSE983050 CCA983050 CLW983050 CVS983050 DFO983050 DPK983050 DZG983050 EJC983050 ESY983050 FCU983050 FMQ983050 FWM983050 GGI983050 GQE983050 HAA983050 HJW983050 HTS983050 IDO983050 INK983050 IXG983050 JHC983050 JQY983050 KAU983050 KKQ983050 KUM983050 LEI983050 LOE983050 LYA983050 MHW983050 MRS983050 NBO983050 NLK983050 NVG983050 OFC983050 OOY983050 OYU983050 PIQ983050 PSM983050 QCI983050 QME983050 QWA983050 RFW983050 RPS983050 RZO983050 SJK983050 STG983050 TDC983050 TMY983050 TWU983050 UGQ983050 UQM983050 VAI983050 VKE983050 VUA983050 WDW983050 WNS983050 WXO983050"/>
    <dataValidation allowBlank="1" showInputMessage="1" showErrorMessage="1" promptTitle="Pro-Rate Fixed Expenses" prompt="If Fixed Expenses are not allocated on the financial statement (Page 2): _x000a_Enter the Fixed Expense amount for the Total Dealership._x000a_14% of this amount is allocated to the parts department." sqref="AO7 KK7 UG7 AEC7 ANY7 AXU7 BHQ7 BRM7 CBI7 CLE7 CVA7 DEW7 DOS7 DYO7 EIK7 ESG7 FCC7 FLY7 FVU7 GFQ7 GPM7 GZI7 HJE7 HTA7 ICW7 IMS7 IWO7 JGK7 JQG7 KAC7 KJY7 KTU7 LDQ7 LNM7 LXI7 MHE7 MRA7 NAW7 NKS7 NUO7 OEK7 OOG7 OYC7 PHY7 PRU7 QBQ7 QLM7 QVI7 RFE7 RPA7 RYW7 SIS7 SSO7 TCK7 TMG7 TWC7 UFY7 UPU7 UZQ7 VJM7 VTI7 WDE7 WNA7 WWW7 AO65543 KK65543 UG65543 AEC65543 ANY65543 AXU65543 BHQ65543 BRM65543 CBI65543 CLE65543 CVA65543 DEW65543 DOS65543 DYO65543 EIK65543 ESG65543 FCC65543 FLY65543 FVU65543 GFQ65543 GPM65543 GZI65543 HJE65543 HTA65543 ICW65543 IMS65543 IWO65543 JGK65543 JQG65543 KAC65543 KJY65543 KTU65543 LDQ65543 LNM65543 LXI65543 MHE65543 MRA65543 NAW65543 NKS65543 NUO65543 OEK65543 OOG65543 OYC65543 PHY65543 PRU65543 QBQ65543 QLM65543 QVI65543 RFE65543 RPA65543 RYW65543 SIS65543 SSO65543 TCK65543 TMG65543 TWC65543 UFY65543 UPU65543 UZQ65543 VJM65543 VTI65543 WDE65543 WNA65543 WWW65543 AO131079 KK131079 UG131079 AEC131079 ANY131079 AXU131079 BHQ131079 BRM131079 CBI131079 CLE131079 CVA131079 DEW131079 DOS131079 DYO131079 EIK131079 ESG131079 FCC131079 FLY131079 FVU131079 GFQ131079 GPM131079 GZI131079 HJE131079 HTA131079 ICW131079 IMS131079 IWO131079 JGK131079 JQG131079 KAC131079 KJY131079 KTU131079 LDQ131079 LNM131079 LXI131079 MHE131079 MRA131079 NAW131079 NKS131079 NUO131079 OEK131079 OOG131079 OYC131079 PHY131079 PRU131079 QBQ131079 QLM131079 QVI131079 RFE131079 RPA131079 RYW131079 SIS131079 SSO131079 TCK131079 TMG131079 TWC131079 UFY131079 UPU131079 UZQ131079 VJM131079 VTI131079 WDE131079 WNA131079 WWW131079 AO196615 KK196615 UG196615 AEC196615 ANY196615 AXU196615 BHQ196615 BRM196615 CBI196615 CLE196615 CVA196615 DEW196615 DOS196615 DYO196615 EIK196615 ESG196615 FCC196615 FLY196615 FVU196615 GFQ196615 GPM196615 GZI196615 HJE196615 HTA196615 ICW196615 IMS196615 IWO196615 JGK196615 JQG196615 KAC196615 KJY196615 KTU196615 LDQ196615 LNM196615 LXI196615 MHE196615 MRA196615 NAW196615 NKS196615 NUO196615 OEK196615 OOG196615 OYC196615 PHY196615 PRU196615 QBQ196615 QLM196615 QVI196615 RFE196615 RPA196615 RYW196615 SIS196615 SSO196615 TCK196615 TMG196615 TWC196615 UFY196615 UPU196615 UZQ196615 VJM196615 VTI196615 WDE196615 WNA196615 WWW196615 AO262151 KK262151 UG262151 AEC262151 ANY262151 AXU262151 BHQ262151 BRM262151 CBI262151 CLE262151 CVA262151 DEW262151 DOS262151 DYO262151 EIK262151 ESG262151 FCC262151 FLY262151 FVU262151 GFQ262151 GPM262151 GZI262151 HJE262151 HTA262151 ICW262151 IMS262151 IWO262151 JGK262151 JQG262151 KAC262151 KJY262151 KTU262151 LDQ262151 LNM262151 LXI262151 MHE262151 MRA262151 NAW262151 NKS262151 NUO262151 OEK262151 OOG262151 OYC262151 PHY262151 PRU262151 QBQ262151 QLM262151 QVI262151 RFE262151 RPA262151 RYW262151 SIS262151 SSO262151 TCK262151 TMG262151 TWC262151 UFY262151 UPU262151 UZQ262151 VJM262151 VTI262151 WDE262151 WNA262151 WWW262151 AO327687 KK327687 UG327687 AEC327687 ANY327687 AXU327687 BHQ327687 BRM327687 CBI327687 CLE327687 CVA327687 DEW327687 DOS327687 DYO327687 EIK327687 ESG327687 FCC327687 FLY327687 FVU327687 GFQ327687 GPM327687 GZI327687 HJE327687 HTA327687 ICW327687 IMS327687 IWO327687 JGK327687 JQG327687 KAC327687 KJY327687 KTU327687 LDQ327687 LNM327687 LXI327687 MHE327687 MRA327687 NAW327687 NKS327687 NUO327687 OEK327687 OOG327687 OYC327687 PHY327687 PRU327687 QBQ327687 QLM327687 QVI327687 RFE327687 RPA327687 RYW327687 SIS327687 SSO327687 TCK327687 TMG327687 TWC327687 UFY327687 UPU327687 UZQ327687 VJM327687 VTI327687 WDE327687 WNA327687 WWW327687 AO393223 KK393223 UG393223 AEC393223 ANY393223 AXU393223 BHQ393223 BRM393223 CBI393223 CLE393223 CVA393223 DEW393223 DOS393223 DYO393223 EIK393223 ESG393223 FCC393223 FLY393223 FVU393223 GFQ393223 GPM393223 GZI393223 HJE393223 HTA393223 ICW393223 IMS393223 IWO393223 JGK393223 JQG393223 KAC393223 KJY393223 KTU393223 LDQ393223 LNM393223 LXI393223 MHE393223 MRA393223 NAW393223 NKS393223 NUO393223 OEK393223 OOG393223 OYC393223 PHY393223 PRU393223 QBQ393223 QLM393223 QVI393223 RFE393223 RPA393223 RYW393223 SIS393223 SSO393223 TCK393223 TMG393223 TWC393223 UFY393223 UPU393223 UZQ393223 VJM393223 VTI393223 WDE393223 WNA393223 WWW393223 AO458759 KK458759 UG458759 AEC458759 ANY458759 AXU458759 BHQ458759 BRM458759 CBI458759 CLE458759 CVA458759 DEW458759 DOS458759 DYO458759 EIK458759 ESG458759 FCC458759 FLY458759 FVU458759 GFQ458759 GPM458759 GZI458759 HJE458759 HTA458759 ICW458759 IMS458759 IWO458759 JGK458759 JQG458759 KAC458759 KJY458759 KTU458759 LDQ458759 LNM458759 LXI458759 MHE458759 MRA458759 NAW458759 NKS458759 NUO458759 OEK458759 OOG458759 OYC458759 PHY458759 PRU458759 QBQ458759 QLM458759 QVI458759 RFE458759 RPA458759 RYW458759 SIS458759 SSO458759 TCK458759 TMG458759 TWC458759 UFY458759 UPU458759 UZQ458759 VJM458759 VTI458759 WDE458759 WNA458759 WWW458759 AO524295 KK524295 UG524295 AEC524295 ANY524295 AXU524295 BHQ524295 BRM524295 CBI524295 CLE524295 CVA524295 DEW524295 DOS524295 DYO524295 EIK524295 ESG524295 FCC524295 FLY524295 FVU524295 GFQ524295 GPM524295 GZI524295 HJE524295 HTA524295 ICW524295 IMS524295 IWO524295 JGK524295 JQG524295 KAC524295 KJY524295 KTU524295 LDQ524295 LNM524295 LXI524295 MHE524295 MRA524295 NAW524295 NKS524295 NUO524295 OEK524295 OOG524295 OYC524295 PHY524295 PRU524295 QBQ524295 QLM524295 QVI524295 RFE524295 RPA524295 RYW524295 SIS524295 SSO524295 TCK524295 TMG524295 TWC524295 UFY524295 UPU524295 UZQ524295 VJM524295 VTI524295 WDE524295 WNA524295 WWW524295 AO589831 KK589831 UG589831 AEC589831 ANY589831 AXU589831 BHQ589831 BRM589831 CBI589831 CLE589831 CVA589831 DEW589831 DOS589831 DYO589831 EIK589831 ESG589831 FCC589831 FLY589831 FVU589831 GFQ589831 GPM589831 GZI589831 HJE589831 HTA589831 ICW589831 IMS589831 IWO589831 JGK589831 JQG589831 KAC589831 KJY589831 KTU589831 LDQ589831 LNM589831 LXI589831 MHE589831 MRA589831 NAW589831 NKS589831 NUO589831 OEK589831 OOG589831 OYC589831 PHY589831 PRU589831 QBQ589831 QLM589831 QVI589831 RFE589831 RPA589831 RYW589831 SIS589831 SSO589831 TCK589831 TMG589831 TWC589831 UFY589831 UPU589831 UZQ589831 VJM589831 VTI589831 WDE589831 WNA589831 WWW589831 AO655367 KK655367 UG655367 AEC655367 ANY655367 AXU655367 BHQ655367 BRM655367 CBI655367 CLE655367 CVA655367 DEW655367 DOS655367 DYO655367 EIK655367 ESG655367 FCC655367 FLY655367 FVU655367 GFQ655367 GPM655367 GZI655367 HJE655367 HTA655367 ICW655367 IMS655367 IWO655367 JGK655367 JQG655367 KAC655367 KJY655367 KTU655367 LDQ655367 LNM655367 LXI655367 MHE655367 MRA655367 NAW655367 NKS655367 NUO655367 OEK655367 OOG655367 OYC655367 PHY655367 PRU655367 QBQ655367 QLM655367 QVI655367 RFE655367 RPA655367 RYW655367 SIS655367 SSO655367 TCK655367 TMG655367 TWC655367 UFY655367 UPU655367 UZQ655367 VJM655367 VTI655367 WDE655367 WNA655367 WWW655367 AO720903 KK720903 UG720903 AEC720903 ANY720903 AXU720903 BHQ720903 BRM720903 CBI720903 CLE720903 CVA720903 DEW720903 DOS720903 DYO720903 EIK720903 ESG720903 FCC720903 FLY720903 FVU720903 GFQ720903 GPM720903 GZI720903 HJE720903 HTA720903 ICW720903 IMS720903 IWO720903 JGK720903 JQG720903 KAC720903 KJY720903 KTU720903 LDQ720903 LNM720903 LXI720903 MHE720903 MRA720903 NAW720903 NKS720903 NUO720903 OEK720903 OOG720903 OYC720903 PHY720903 PRU720903 QBQ720903 QLM720903 QVI720903 RFE720903 RPA720903 RYW720903 SIS720903 SSO720903 TCK720903 TMG720903 TWC720903 UFY720903 UPU720903 UZQ720903 VJM720903 VTI720903 WDE720903 WNA720903 WWW720903 AO786439 KK786439 UG786439 AEC786439 ANY786439 AXU786439 BHQ786439 BRM786439 CBI786439 CLE786439 CVA786439 DEW786439 DOS786439 DYO786439 EIK786439 ESG786439 FCC786439 FLY786439 FVU786439 GFQ786439 GPM786439 GZI786439 HJE786439 HTA786439 ICW786439 IMS786439 IWO786439 JGK786439 JQG786439 KAC786439 KJY786439 KTU786439 LDQ786439 LNM786439 LXI786439 MHE786439 MRA786439 NAW786439 NKS786439 NUO786439 OEK786439 OOG786439 OYC786439 PHY786439 PRU786439 QBQ786439 QLM786439 QVI786439 RFE786439 RPA786439 RYW786439 SIS786439 SSO786439 TCK786439 TMG786439 TWC786439 UFY786439 UPU786439 UZQ786439 VJM786439 VTI786439 WDE786439 WNA786439 WWW786439 AO851975 KK851975 UG851975 AEC851975 ANY851975 AXU851975 BHQ851975 BRM851975 CBI851975 CLE851975 CVA851975 DEW851975 DOS851975 DYO851975 EIK851975 ESG851975 FCC851975 FLY851975 FVU851975 GFQ851975 GPM851975 GZI851975 HJE851975 HTA851975 ICW851975 IMS851975 IWO851975 JGK851975 JQG851975 KAC851975 KJY851975 KTU851975 LDQ851975 LNM851975 LXI851975 MHE851975 MRA851975 NAW851975 NKS851975 NUO851975 OEK851975 OOG851975 OYC851975 PHY851975 PRU851975 QBQ851975 QLM851975 QVI851975 RFE851975 RPA851975 RYW851975 SIS851975 SSO851975 TCK851975 TMG851975 TWC851975 UFY851975 UPU851975 UZQ851975 VJM851975 VTI851975 WDE851975 WNA851975 WWW851975 AO917511 KK917511 UG917511 AEC917511 ANY917511 AXU917511 BHQ917511 BRM917511 CBI917511 CLE917511 CVA917511 DEW917511 DOS917511 DYO917511 EIK917511 ESG917511 FCC917511 FLY917511 FVU917511 GFQ917511 GPM917511 GZI917511 HJE917511 HTA917511 ICW917511 IMS917511 IWO917511 JGK917511 JQG917511 KAC917511 KJY917511 KTU917511 LDQ917511 LNM917511 LXI917511 MHE917511 MRA917511 NAW917511 NKS917511 NUO917511 OEK917511 OOG917511 OYC917511 PHY917511 PRU917511 QBQ917511 QLM917511 QVI917511 RFE917511 RPA917511 RYW917511 SIS917511 SSO917511 TCK917511 TMG917511 TWC917511 UFY917511 UPU917511 UZQ917511 VJM917511 VTI917511 WDE917511 WNA917511 WWW917511 AO983047 KK983047 UG983047 AEC983047 ANY983047 AXU983047 BHQ983047 BRM983047 CBI983047 CLE983047 CVA983047 DEW983047 DOS983047 DYO983047 EIK983047 ESG983047 FCC983047 FLY983047 FVU983047 GFQ983047 GPM983047 GZI983047 HJE983047 HTA983047 ICW983047 IMS983047 IWO983047 JGK983047 JQG983047 KAC983047 KJY983047 KTU983047 LDQ983047 LNM983047 LXI983047 MHE983047 MRA983047 NAW983047 NKS983047 NUO983047 OEK983047 OOG983047 OYC983047 PHY983047 PRU983047 QBQ983047 QLM983047 QVI983047 RFE983047 RPA983047 RYW983047 SIS983047 SSO983047 TCK983047 TMG983047 TWC983047 UFY983047 UPU983047 UZQ983047 VJM983047 VTI983047 WDE983047 WNA983047 WWW983047 BG7 LC7 UY7 AEU7 AOQ7 AYM7 BII7 BSE7 CCA7 CLW7 CVS7 DFO7 DPK7 DZG7 EJC7 ESY7 FCU7 FMQ7 FWM7 GGI7 GQE7 HAA7 HJW7 HTS7 IDO7 INK7 IXG7 JHC7 JQY7 KAU7 KKQ7 KUM7 LEI7 LOE7 LYA7 MHW7 MRS7 NBO7 NLK7 NVG7 OFC7 OOY7 OYU7 PIQ7 PSM7 QCI7 QME7 QWA7 RFW7 RPS7 RZO7 SJK7 STG7 TDC7 TMY7 TWU7 UGQ7 UQM7 VAI7 VKE7 VUA7 WDW7 WNS7 WXO7 BG65543 LC65543 UY65543 AEU65543 AOQ65543 AYM65543 BII65543 BSE65543 CCA65543 CLW65543 CVS65543 DFO65543 DPK65543 DZG65543 EJC65543 ESY65543 FCU65543 FMQ65543 FWM65543 GGI65543 GQE65543 HAA65543 HJW65543 HTS65543 IDO65543 INK65543 IXG65543 JHC65543 JQY65543 KAU65543 KKQ65543 KUM65543 LEI65543 LOE65543 LYA65543 MHW65543 MRS65543 NBO65543 NLK65543 NVG65543 OFC65543 OOY65543 OYU65543 PIQ65543 PSM65543 QCI65543 QME65543 QWA65543 RFW65543 RPS65543 RZO65543 SJK65543 STG65543 TDC65543 TMY65543 TWU65543 UGQ65543 UQM65543 VAI65543 VKE65543 VUA65543 WDW65543 WNS65543 WXO65543 BG131079 LC131079 UY131079 AEU131079 AOQ131079 AYM131079 BII131079 BSE131079 CCA131079 CLW131079 CVS131079 DFO131079 DPK131079 DZG131079 EJC131079 ESY131079 FCU131079 FMQ131079 FWM131079 GGI131079 GQE131079 HAA131079 HJW131079 HTS131079 IDO131079 INK131079 IXG131079 JHC131079 JQY131079 KAU131079 KKQ131079 KUM131079 LEI131079 LOE131079 LYA131079 MHW131079 MRS131079 NBO131079 NLK131079 NVG131079 OFC131079 OOY131079 OYU131079 PIQ131079 PSM131079 QCI131079 QME131079 QWA131079 RFW131079 RPS131079 RZO131079 SJK131079 STG131079 TDC131079 TMY131079 TWU131079 UGQ131079 UQM131079 VAI131079 VKE131079 VUA131079 WDW131079 WNS131079 WXO131079 BG196615 LC196615 UY196615 AEU196615 AOQ196615 AYM196615 BII196615 BSE196615 CCA196615 CLW196615 CVS196615 DFO196615 DPK196615 DZG196615 EJC196615 ESY196615 FCU196615 FMQ196615 FWM196615 GGI196615 GQE196615 HAA196615 HJW196615 HTS196615 IDO196615 INK196615 IXG196615 JHC196615 JQY196615 KAU196615 KKQ196615 KUM196615 LEI196615 LOE196615 LYA196615 MHW196615 MRS196615 NBO196615 NLK196615 NVG196615 OFC196615 OOY196615 OYU196615 PIQ196615 PSM196615 QCI196615 QME196615 QWA196615 RFW196615 RPS196615 RZO196615 SJK196615 STG196615 TDC196615 TMY196615 TWU196615 UGQ196615 UQM196615 VAI196615 VKE196615 VUA196615 WDW196615 WNS196615 WXO196615 BG262151 LC262151 UY262151 AEU262151 AOQ262151 AYM262151 BII262151 BSE262151 CCA262151 CLW262151 CVS262151 DFO262151 DPK262151 DZG262151 EJC262151 ESY262151 FCU262151 FMQ262151 FWM262151 GGI262151 GQE262151 HAA262151 HJW262151 HTS262151 IDO262151 INK262151 IXG262151 JHC262151 JQY262151 KAU262151 KKQ262151 KUM262151 LEI262151 LOE262151 LYA262151 MHW262151 MRS262151 NBO262151 NLK262151 NVG262151 OFC262151 OOY262151 OYU262151 PIQ262151 PSM262151 QCI262151 QME262151 QWA262151 RFW262151 RPS262151 RZO262151 SJK262151 STG262151 TDC262151 TMY262151 TWU262151 UGQ262151 UQM262151 VAI262151 VKE262151 VUA262151 WDW262151 WNS262151 WXO262151 BG327687 LC327687 UY327687 AEU327687 AOQ327687 AYM327687 BII327687 BSE327687 CCA327687 CLW327687 CVS327687 DFO327687 DPK327687 DZG327687 EJC327687 ESY327687 FCU327687 FMQ327687 FWM327687 GGI327687 GQE327687 HAA327687 HJW327687 HTS327687 IDO327687 INK327687 IXG327687 JHC327687 JQY327687 KAU327687 KKQ327687 KUM327687 LEI327687 LOE327687 LYA327687 MHW327687 MRS327687 NBO327687 NLK327687 NVG327687 OFC327687 OOY327687 OYU327687 PIQ327687 PSM327687 QCI327687 QME327687 QWA327687 RFW327687 RPS327687 RZO327687 SJK327687 STG327687 TDC327687 TMY327687 TWU327687 UGQ327687 UQM327687 VAI327687 VKE327687 VUA327687 WDW327687 WNS327687 WXO327687 BG393223 LC393223 UY393223 AEU393223 AOQ393223 AYM393223 BII393223 BSE393223 CCA393223 CLW393223 CVS393223 DFO393223 DPK393223 DZG393223 EJC393223 ESY393223 FCU393223 FMQ393223 FWM393223 GGI393223 GQE393223 HAA393223 HJW393223 HTS393223 IDO393223 INK393223 IXG393223 JHC393223 JQY393223 KAU393223 KKQ393223 KUM393223 LEI393223 LOE393223 LYA393223 MHW393223 MRS393223 NBO393223 NLK393223 NVG393223 OFC393223 OOY393223 OYU393223 PIQ393223 PSM393223 QCI393223 QME393223 QWA393223 RFW393223 RPS393223 RZO393223 SJK393223 STG393223 TDC393223 TMY393223 TWU393223 UGQ393223 UQM393223 VAI393223 VKE393223 VUA393223 WDW393223 WNS393223 WXO393223 BG458759 LC458759 UY458759 AEU458759 AOQ458759 AYM458759 BII458759 BSE458759 CCA458759 CLW458759 CVS458759 DFO458759 DPK458759 DZG458759 EJC458759 ESY458759 FCU458759 FMQ458759 FWM458759 GGI458759 GQE458759 HAA458759 HJW458759 HTS458759 IDO458759 INK458759 IXG458759 JHC458759 JQY458759 KAU458759 KKQ458759 KUM458759 LEI458759 LOE458759 LYA458759 MHW458759 MRS458759 NBO458759 NLK458759 NVG458759 OFC458759 OOY458759 OYU458759 PIQ458759 PSM458759 QCI458759 QME458759 QWA458759 RFW458759 RPS458759 RZO458759 SJK458759 STG458759 TDC458759 TMY458759 TWU458759 UGQ458759 UQM458759 VAI458759 VKE458759 VUA458759 WDW458759 WNS458759 WXO458759 BG524295 LC524295 UY524295 AEU524295 AOQ524295 AYM524295 BII524295 BSE524295 CCA524295 CLW524295 CVS524295 DFO524295 DPK524295 DZG524295 EJC524295 ESY524295 FCU524295 FMQ524295 FWM524295 GGI524295 GQE524295 HAA524295 HJW524295 HTS524295 IDO524295 INK524295 IXG524295 JHC524295 JQY524295 KAU524295 KKQ524295 KUM524295 LEI524295 LOE524295 LYA524295 MHW524295 MRS524295 NBO524295 NLK524295 NVG524295 OFC524295 OOY524295 OYU524295 PIQ524295 PSM524295 QCI524295 QME524295 QWA524295 RFW524295 RPS524295 RZO524295 SJK524295 STG524295 TDC524295 TMY524295 TWU524295 UGQ524295 UQM524295 VAI524295 VKE524295 VUA524295 WDW524295 WNS524295 WXO524295 BG589831 LC589831 UY589831 AEU589831 AOQ589831 AYM589831 BII589831 BSE589831 CCA589831 CLW589831 CVS589831 DFO589831 DPK589831 DZG589831 EJC589831 ESY589831 FCU589831 FMQ589831 FWM589831 GGI589831 GQE589831 HAA589831 HJW589831 HTS589831 IDO589831 INK589831 IXG589831 JHC589831 JQY589831 KAU589831 KKQ589831 KUM589831 LEI589831 LOE589831 LYA589831 MHW589831 MRS589831 NBO589831 NLK589831 NVG589831 OFC589831 OOY589831 OYU589831 PIQ589831 PSM589831 QCI589831 QME589831 QWA589831 RFW589831 RPS589831 RZO589831 SJK589831 STG589831 TDC589831 TMY589831 TWU589831 UGQ589831 UQM589831 VAI589831 VKE589831 VUA589831 WDW589831 WNS589831 WXO589831 BG655367 LC655367 UY655367 AEU655367 AOQ655367 AYM655367 BII655367 BSE655367 CCA655367 CLW655367 CVS655367 DFO655367 DPK655367 DZG655367 EJC655367 ESY655367 FCU655367 FMQ655367 FWM655367 GGI655367 GQE655367 HAA655367 HJW655367 HTS655367 IDO655367 INK655367 IXG655367 JHC655367 JQY655367 KAU655367 KKQ655367 KUM655367 LEI655367 LOE655367 LYA655367 MHW655367 MRS655367 NBO655367 NLK655367 NVG655367 OFC655367 OOY655367 OYU655367 PIQ655367 PSM655367 QCI655367 QME655367 QWA655367 RFW655367 RPS655367 RZO655367 SJK655367 STG655367 TDC655367 TMY655367 TWU655367 UGQ655367 UQM655367 VAI655367 VKE655367 VUA655367 WDW655367 WNS655367 WXO655367 BG720903 LC720903 UY720903 AEU720903 AOQ720903 AYM720903 BII720903 BSE720903 CCA720903 CLW720903 CVS720903 DFO720903 DPK720903 DZG720903 EJC720903 ESY720903 FCU720903 FMQ720903 FWM720903 GGI720903 GQE720903 HAA720903 HJW720903 HTS720903 IDO720903 INK720903 IXG720903 JHC720903 JQY720903 KAU720903 KKQ720903 KUM720903 LEI720903 LOE720903 LYA720903 MHW720903 MRS720903 NBO720903 NLK720903 NVG720903 OFC720903 OOY720903 OYU720903 PIQ720903 PSM720903 QCI720903 QME720903 QWA720903 RFW720903 RPS720903 RZO720903 SJK720903 STG720903 TDC720903 TMY720903 TWU720903 UGQ720903 UQM720903 VAI720903 VKE720903 VUA720903 WDW720903 WNS720903 WXO720903 BG786439 LC786439 UY786439 AEU786439 AOQ786439 AYM786439 BII786439 BSE786439 CCA786439 CLW786439 CVS786439 DFO786439 DPK786439 DZG786439 EJC786439 ESY786439 FCU786439 FMQ786439 FWM786439 GGI786439 GQE786439 HAA786439 HJW786439 HTS786439 IDO786439 INK786439 IXG786439 JHC786439 JQY786439 KAU786439 KKQ786439 KUM786439 LEI786439 LOE786439 LYA786439 MHW786439 MRS786439 NBO786439 NLK786439 NVG786439 OFC786439 OOY786439 OYU786439 PIQ786439 PSM786439 QCI786439 QME786439 QWA786439 RFW786439 RPS786439 RZO786439 SJK786439 STG786439 TDC786439 TMY786439 TWU786439 UGQ786439 UQM786439 VAI786439 VKE786439 VUA786439 WDW786439 WNS786439 WXO786439 BG851975 LC851975 UY851975 AEU851975 AOQ851975 AYM851975 BII851975 BSE851975 CCA851975 CLW851975 CVS851975 DFO851975 DPK851975 DZG851975 EJC851975 ESY851975 FCU851975 FMQ851975 FWM851975 GGI851975 GQE851975 HAA851975 HJW851975 HTS851975 IDO851975 INK851975 IXG851975 JHC851975 JQY851975 KAU851975 KKQ851975 KUM851975 LEI851975 LOE851975 LYA851975 MHW851975 MRS851975 NBO851975 NLK851975 NVG851975 OFC851975 OOY851975 OYU851975 PIQ851975 PSM851975 QCI851975 QME851975 QWA851975 RFW851975 RPS851975 RZO851975 SJK851975 STG851975 TDC851975 TMY851975 TWU851975 UGQ851975 UQM851975 VAI851975 VKE851975 VUA851975 WDW851975 WNS851975 WXO851975 BG917511 LC917511 UY917511 AEU917511 AOQ917511 AYM917511 BII917511 BSE917511 CCA917511 CLW917511 CVS917511 DFO917511 DPK917511 DZG917511 EJC917511 ESY917511 FCU917511 FMQ917511 FWM917511 GGI917511 GQE917511 HAA917511 HJW917511 HTS917511 IDO917511 INK917511 IXG917511 JHC917511 JQY917511 KAU917511 KKQ917511 KUM917511 LEI917511 LOE917511 LYA917511 MHW917511 MRS917511 NBO917511 NLK917511 NVG917511 OFC917511 OOY917511 OYU917511 PIQ917511 PSM917511 QCI917511 QME917511 QWA917511 RFW917511 RPS917511 RZO917511 SJK917511 STG917511 TDC917511 TMY917511 TWU917511 UGQ917511 UQM917511 VAI917511 VKE917511 VUA917511 WDW917511 WNS917511 WXO917511 BG983047 LC983047 UY983047 AEU983047 AOQ983047 AYM983047 BII983047 BSE983047 CCA983047 CLW983047 CVS983047 DFO983047 DPK983047 DZG983047 EJC983047 ESY983047 FCU983047 FMQ983047 FWM983047 GGI983047 GQE983047 HAA983047 HJW983047 HTS983047 IDO983047 INK983047 IXG983047 JHC983047 JQY983047 KAU983047 KKQ983047 KUM983047 LEI983047 LOE983047 LYA983047 MHW983047 MRS983047 NBO983047 NLK983047 NVG983047 OFC983047 OOY983047 OYU983047 PIQ983047 PSM983047 QCI983047 QME983047 QWA983047 RFW983047 RPS983047 RZO983047 SJK983047 STG983047 TDC983047 TMY983047 TWU983047 UGQ983047 UQM983047 VAI983047 VKE983047 VUA983047 WDW983047 WNS983047 WXO983047"/>
    <dataValidation allowBlank="1" showInputMessage="1" showErrorMessage="1" promptTitle="Pro-rate Fixed Expenses" prompt="If Fixed Expenses are not allocated on the financial statement (Page 6): _x000a_Enter the Fixed Expense amount for the Total Dealership._x000a_14% of this amount is allocated to the parts department." sqref="AI7 KE7 UA7 ADW7 ANS7 AXO7 BHK7 BRG7 CBC7 CKY7 CUU7 DEQ7 DOM7 DYI7 EIE7 ESA7 FBW7 FLS7 FVO7 GFK7 GPG7 GZC7 HIY7 HSU7 ICQ7 IMM7 IWI7 JGE7 JQA7 JZW7 KJS7 KTO7 LDK7 LNG7 LXC7 MGY7 MQU7 NAQ7 NKM7 NUI7 OEE7 OOA7 OXW7 PHS7 PRO7 QBK7 QLG7 QVC7 REY7 ROU7 RYQ7 SIM7 SSI7 TCE7 TMA7 TVW7 UFS7 UPO7 UZK7 VJG7 VTC7 WCY7 WMU7 WWQ7 AI65543 KE65543 UA65543 ADW65543 ANS65543 AXO65543 BHK65543 BRG65543 CBC65543 CKY65543 CUU65543 DEQ65543 DOM65543 DYI65543 EIE65543 ESA65543 FBW65543 FLS65543 FVO65543 GFK65543 GPG65543 GZC65543 HIY65543 HSU65543 ICQ65543 IMM65543 IWI65543 JGE65543 JQA65543 JZW65543 KJS65543 KTO65543 LDK65543 LNG65543 LXC65543 MGY65543 MQU65543 NAQ65543 NKM65543 NUI65543 OEE65543 OOA65543 OXW65543 PHS65543 PRO65543 QBK65543 QLG65543 QVC65543 REY65543 ROU65543 RYQ65543 SIM65543 SSI65543 TCE65543 TMA65543 TVW65543 UFS65543 UPO65543 UZK65543 VJG65543 VTC65543 WCY65543 WMU65543 WWQ65543 AI131079 KE131079 UA131079 ADW131079 ANS131079 AXO131079 BHK131079 BRG131079 CBC131079 CKY131079 CUU131079 DEQ131079 DOM131079 DYI131079 EIE131079 ESA131079 FBW131079 FLS131079 FVO131079 GFK131079 GPG131079 GZC131079 HIY131079 HSU131079 ICQ131079 IMM131079 IWI131079 JGE131079 JQA131079 JZW131079 KJS131079 KTO131079 LDK131079 LNG131079 LXC131079 MGY131079 MQU131079 NAQ131079 NKM131079 NUI131079 OEE131079 OOA131079 OXW131079 PHS131079 PRO131079 QBK131079 QLG131079 QVC131079 REY131079 ROU131079 RYQ131079 SIM131079 SSI131079 TCE131079 TMA131079 TVW131079 UFS131079 UPO131079 UZK131079 VJG131079 VTC131079 WCY131079 WMU131079 WWQ131079 AI196615 KE196615 UA196615 ADW196615 ANS196615 AXO196615 BHK196615 BRG196615 CBC196615 CKY196615 CUU196615 DEQ196615 DOM196615 DYI196615 EIE196615 ESA196615 FBW196615 FLS196615 FVO196615 GFK196615 GPG196615 GZC196615 HIY196615 HSU196615 ICQ196615 IMM196615 IWI196615 JGE196615 JQA196615 JZW196615 KJS196615 KTO196615 LDK196615 LNG196615 LXC196615 MGY196615 MQU196615 NAQ196615 NKM196615 NUI196615 OEE196615 OOA196615 OXW196615 PHS196615 PRO196615 QBK196615 QLG196615 QVC196615 REY196615 ROU196615 RYQ196615 SIM196615 SSI196615 TCE196615 TMA196615 TVW196615 UFS196615 UPO196615 UZK196615 VJG196615 VTC196615 WCY196615 WMU196615 WWQ196615 AI262151 KE262151 UA262151 ADW262151 ANS262151 AXO262151 BHK262151 BRG262151 CBC262151 CKY262151 CUU262151 DEQ262151 DOM262151 DYI262151 EIE262151 ESA262151 FBW262151 FLS262151 FVO262151 GFK262151 GPG262151 GZC262151 HIY262151 HSU262151 ICQ262151 IMM262151 IWI262151 JGE262151 JQA262151 JZW262151 KJS262151 KTO262151 LDK262151 LNG262151 LXC262151 MGY262151 MQU262151 NAQ262151 NKM262151 NUI262151 OEE262151 OOA262151 OXW262151 PHS262151 PRO262151 QBK262151 QLG262151 QVC262151 REY262151 ROU262151 RYQ262151 SIM262151 SSI262151 TCE262151 TMA262151 TVW262151 UFS262151 UPO262151 UZK262151 VJG262151 VTC262151 WCY262151 WMU262151 WWQ262151 AI327687 KE327687 UA327687 ADW327687 ANS327687 AXO327687 BHK327687 BRG327687 CBC327687 CKY327687 CUU327687 DEQ327687 DOM327687 DYI327687 EIE327687 ESA327687 FBW327687 FLS327687 FVO327687 GFK327687 GPG327687 GZC327687 HIY327687 HSU327687 ICQ327687 IMM327687 IWI327687 JGE327687 JQA327687 JZW327687 KJS327687 KTO327687 LDK327687 LNG327687 LXC327687 MGY327687 MQU327687 NAQ327687 NKM327687 NUI327687 OEE327687 OOA327687 OXW327687 PHS327687 PRO327687 QBK327687 QLG327687 QVC327687 REY327687 ROU327687 RYQ327687 SIM327687 SSI327687 TCE327687 TMA327687 TVW327687 UFS327687 UPO327687 UZK327687 VJG327687 VTC327687 WCY327687 WMU327687 WWQ327687 AI393223 KE393223 UA393223 ADW393223 ANS393223 AXO393223 BHK393223 BRG393223 CBC393223 CKY393223 CUU393223 DEQ393223 DOM393223 DYI393223 EIE393223 ESA393223 FBW393223 FLS393223 FVO393223 GFK393223 GPG393223 GZC393223 HIY393223 HSU393223 ICQ393223 IMM393223 IWI393223 JGE393223 JQA393223 JZW393223 KJS393223 KTO393223 LDK393223 LNG393223 LXC393223 MGY393223 MQU393223 NAQ393223 NKM393223 NUI393223 OEE393223 OOA393223 OXW393223 PHS393223 PRO393223 QBK393223 QLG393223 QVC393223 REY393223 ROU393223 RYQ393223 SIM393223 SSI393223 TCE393223 TMA393223 TVW393223 UFS393223 UPO393223 UZK393223 VJG393223 VTC393223 WCY393223 WMU393223 WWQ393223 AI458759 KE458759 UA458759 ADW458759 ANS458759 AXO458759 BHK458759 BRG458759 CBC458759 CKY458759 CUU458759 DEQ458759 DOM458759 DYI458759 EIE458759 ESA458759 FBW458759 FLS458759 FVO458759 GFK458759 GPG458759 GZC458759 HIY458759 HSU458759 ICQ458759 IMM458759 IWI458759 JGE458759 JQA458759 JZW458759 KJS458759 KTO458759 LDK458759 LNG458759 LXC458759 MGY458759 MQU458759 NAQ458759 NKM458759 NUI458759 OEE458759 OOA458759 OXW458759 PHS458759 PRO458759 QBK458759 QLG458759 QVC458759 REY458759 ROU458759 RYQ458759 SIM458759 SSI458759 TCE458759 TMA458759 TVW458759 UFS458759 UPO458759 UZK458759 VJG458759 VTC458759 WCY458759 WMU458759 WWQ458759 AI524295 KE524295 UA524295 ADW524295 ANS524295 AXO524295 BHK524295 BRG524295 CBC524295 CKY524295 CUU524295 DEQ524295 DOM524295 DYI524295 EIE524295 ESA524295 FBW524295 FLS524295 FVO524295 GFK524295 GPG524295 GZC524295 HIY524295 HSU524295 ICQ524295 IMM524295 IWI524295 JGE524295 JQA524295 JZW524295 KJS524295 KTO524295 LDK524295 LNG524295 LXC524295 MGY524295 MQU524295 NAQ524295 NKM524295 NUI524295 OEE524295 OOA524295 OXW524295 PHS524295 PRO524295 QBK524295 QLG524295 QVC524295 REY524295 ROU524295 RYQ524295 SIM524295 SSI524295 TCE524295 TMA524295 TVW524295 UFS524295 UPO524295 UZK524295 VJG524295 VTC524295 WCY524295 WMU524295 WWQ524295 AI589831 KE589831 UA589831 ADW589831 ANS589831 AXO589831 BHK589831 BRG589831 CBC589831 CKY589831 CUU589831 DEQ589831 DOM589831 DYI589831 EIE589831 ESA589831 FBW589831 FLS589831 FVO589831 GFK589831 GPG589831 GZC589831 HIY589831 HSU589831 ICQ589831 IMM589831 IWI589831 JGE589831 JQA589831 JZW589831 KJS589831 KTO589831 LDK589831 LNG589831 LXC589831 MGY589831 MQU589831 NAQ589831 NKM589831 NUI589831 OEE589831 OOA589831 OXW589831 PHS589831 PRO589831 QBK589831 QLG589831 QVC589831 REY589831 ROU589831 RYQ589831 SIM589831 SSI589831 TCE589831 TMA589831 TVW589831 UFS589831 UPO589831 UZK589831 VJG589831 VTC589831 WCY589831 WMU589831 WWQ589831 AI655367 KE655367 UA655367 ADW655367 ANS655367 AXO655367 BHK655367 BRG655367 CBC655367 CKY655367 CUU655367 DEQ655367 DOM655367 DYI655367 EIE655367 ESA655367 FBW655367 FLS655367 FVO655367 GFK655367 GPG655367 GZC655367 HIY655367 HSU655367 ICQ655367 IMM655367 IWI655367 JGE655367 JQA655367 JZW655367 KJS655367 KTO655367 LDK655367 LNG655367 LXC655367 MGY655367 MQU655367 NAQ655367 NKM655367 NUI655367 OEE655367 OOA655367 OXW655367 PHS655367 PRO655367 QBK655367 QLG655367 QVC655367 REY655367 ROU655367 RYQ655367 SIM655367 SSI655367 TCE655367 TMA655367 TVW655367 UFS655367 UPO655367 UZK655367 VJG655367 VTC655367 WCY655367 WMU655367 WWQ655367 AI720903 KE720903 UA720903 ADW720903 ANS720903 AXO720903 BHK720903 BRG720903 CBC720903 CKY720903 CUU720903 DEQ720903 DOM720903 DYI720903 EIE720903 ESA720903 FBW720903 FLS720903 FVO720903 GFK720903 GPG720903 GZC720903 HIY720903 HSU720903 ICQ720903 IMM720903 IWI720903 JGE720903 JQA720903 JZW720903 KJS720903 KTO720903 LDK720903 LNG720903 LXC720903 MGY720903 MQU720903 NAQ720903 NKM720903 NUI720903 OEE720903 OOA720903 OXW720903 PHS720903 PRO720903 QBK720903 QLG720903 QVC720903 REY720903 ROU720903 RYQ720903 SIM720903 SSI720903 TCE720903 TMA720903 TVW720903 UFS720903 UPO720903 UZK720903 VJG720903 VTC720903 WCY720903 WMU720903 WWQ720903 AI786439 KE786439 UA786439 ADW786439 ANS786439 AXO786439 BHK786439 BRG786439 CBC786439 CKY786439 CUU786439 DEQ786439 DOM786439 DYI786439 EIE786439 ESA786439 FBW786439 FLS786439 FVO786439 GFK786439 GPG786439 GZC786439 HIY786439 HSU786439 ICQ786439 IMM786439 IWI786439 JGE786439 JQA786439 JZW786439 KJS786439 KTO786439 LDK786439 LNG786439 LXC786439 MGY786439 MQU786439 NAQ786439 NKM786439 NUI786439 OEE786439 OOA786439 OXW786439 PHS786439 PRO786439 QBK786439 QLG786439 QVC786439 REY786439 ROU786439 RYQ786439 SIM786439 SSI786439 TCE786439 TMA786439 TVW786439 UFS786439 UPO786439 UZK786439 VJG786439 VTC786439 WCY786439 WMU786439 WWQ786439 AI851975 KE851975 UA851975 ADW851975 ANS851975 AXO851975 BHK851975 BRG851975 CBC851975 CKY851975 CUU851975 DEQ851975 DOM851975 DYI851975 EIE851975 ESA851975 FBW851975 FLS851975 FVO851975 GFK851975 GPG851975 GZC851975 HIY851975 HSU851975 ICQ851975 IMM851975 IWI851975 JGE851975 JQA851975 JZW851975 KJS851975 KTO851975 LDK851975 LNG851975 LXC851975 MGY851975 MQU851975 NAQ851975 NKM851975 NUI851975 OEE851975 OOA851975 OXW851975 PHS851975 PRO851975 QBK851975 QLG851975 QVC851975 REY851975 ROU851975 RYQ851975 SIM851975 SSI851975 TCE851975 TMA851975 TVW851975 UFS851975 UPO851975 UZK851975 VJG851975 VTC851975 WCY851975 WMU851975 WWQ851975 AI917511 KE917511 UA917511 ADW917511 ANS917511 AXO917511 BHK917511 BRG917511 CBC917511 CKY917511 CUU917511 DEQ917511 DOM917511 DYI917511 EIE917511 ESA917511 FBW917511 FLS917511 FVO917511 GFK917511 GPG917511 GZC917511 HIY917511 HSU917511 ICQ917511 IMM917511 IWI917511 JGE917511 JQA917511 JZW917511 KJS917511 KTO917511 LDK917511 LNG917511 LXC917511 MGY917511 MQU917511 NAQ917511 NKM917511 NUI917511 OEE917511 OOA917511 OXW917511 PHS917511 PRO917511 QBK917511 QLG917511 QVC917511 REY917511 ROU917511 RYQ917511 SIM917511 SSI917511 TCE917511 TMA917511 TVW917511 UFS917511 UPO917511 UZK917511 VJG917511 VTC917511 WCY917511 WMU917511 WWQ917511 AI983047 KE983047 UA983047 ADW983047 ANS983047 AXO983047 BHK983047 BRG983047 CBC983047 CKY983047 CUU983047 DEQ983047 DOM983047 DYI983047 EIE983047 ESA983047 FBW983047 FLS983047 FVO983047 GFK983047 GPG983047 GZC983047 HIY983047 HSU983047 ICQ983047 IMM983047 IWI983047 JGE983047 JQA983047 JZW983047 KJS983047 KTO983047 LDK983047 LNG983047 LXC983047 MGY983047 MQU983047 NAQ983047 NKM983047 NUI983047 OEE983047 OOA983047 OXW983047 PHS983047 PRO983047 QBK983047 QLG983047 QVC983047 REY983047 ROU983047 RYQ983047 SIM983047 SSI983047 TCE983047 TMA983047 TVW983047 UFS983047 UPO983047 UZK983047 VJG983047 VTC983047 WCY983047 WMU983047 WWQ983047"/>
  </dataValidations>
  <hyperlinks>
    <hyperlink ref="X15" location="'Tab A'!DY1" display="Click here for next exercise"/>
    <hyperlink ref="AD13" location="'Tab A'!DY1" display="Click here for next exercise"/>
    <hyperlink ref="AJ13" location="'Tab A'!DY1" display="Click here for next exercise"/>
    <hyperlink ref="AP16" location="'Tab A'!DY1" display="Click here for next exercise"/>
    <hyperlink ref="BB12" location="'Tab A'!DY1" display="Click here for next exercise"/>
    <hyperlink ref="BH16" location="'Tab A'!DY1" display="Click here for next exercise"/>
    <hyperlink ref="BN12" location="'Tab A'!DY1" display="Click here for next exercise"/>
    <hyperlink ref="BT12" location="'Tab A'!DY1" display="Click here for next exercise"/>
    <hyperlink ref="BZ12" location="'Tab A'!DY1" display="Click here for next exercise"/>
    <hyperlink ref="CF12" location="'Tab A'!DY1" display="Click here for next exercise"/>
    <hyperlink ref="CL13" location="'Tab A'!DY1" display="Click here for next exercise"/>
    <hyperlink ref="CR12" location="'Tab A'!DY1" display="Click here for next exercise"/>
    <hyperlink ref="CX12" location="'Tab A'!DY1" display="Click here for next exercise"/>
    <hyperlink ref="DD12" location="'Tab A'!DY1" display="Click here for next exercise"/>
    <hyperlink ref="DJ12" location="'Tab A'!DY1" display="Click here for next exercise"/>
    <hyperlink ref="DP13" location="'Tab A'!DY1" display="Click here for next exercise"/>
  </hyperlinks>
  <pageMargins left="0.75" right="0.75" top="1" bottom="1" header="0.5" footer="0.5"/>
  <pageSetup scale="95" orientation="portrait" r:id="rId1"/>
  <headerFooter alignWithMargins="0"/>
  <colBreaks count="22" manualBreakCount="22">
    <brk id="4" max="1048575" man="1"/>
    <brk id="12" max="1048575" man="1"/>
    <brk id="18" max="1048575" man="1"/>
    <brk id="20" max="1048575" man="1"/>
    <brk id="32" max="1048575" man="1"/>
    <brk id="50" max="1048575" man="1"/>
    <brk id="62" max="1048575" man="1"/>
    <brk id="69" max="1048575" man="1"/>
    <brk id="75" max="1048575" man="1"/>
    <brk id="81" max="1048575" man="1"/>
    <brk id="87" max="1048575" man="1"/>
    <brk id="93" max="1048575" man="1"/>
    <brk id="99" max="1048575" man="1"/>
    <brk id="105" max="1048575" man="1"/>
    <brk id="111" max="1048575" man="1"/>
    <brk id="117" max="1048575" man="1"/>
    <brk id="123" max="1048575" man="1"/>
    <brk id="142" max="1048575" man="1"/>
    <brk id="148" max="1048575" man="1"/>
    <brk id="156" max="1048575" man="1"/>
    <brk id="164" max="1048575" man="1"/>
    <brk id="173"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GB30625"/>
  <sheetViews>
    <sheetView showGridLines="0" showOutlineSymbols="0" topLeftCell="FH1" zoomScale="80" zoomScaleNormal="80" workbookViewId="0">
      <selection activeCell="FM9" sqref="FM9"/>
    </sheetView>
  </sheetViews>
  <sheetFormatPr defaultRowHeight="12.75"/>
  <cols>
    <col min="2" max="2" width="26.28515625" bestFit="1" customWidth="1"/>
    <col min="3" max="3" width="17.42578125" customWidth="1"/>
    <col min="4" max="4" width="14.28515625" customWidth="1"/>
    <col min="6" max="6" width="25.140625" customWidth="1"/>
    <col min="7" max="7" width="14.42578125" customWidth="1"/>
    <col min="8" max="8" width="12.140625" bestFit="1" customWidth="1"/>
    <col min="9" max="9" width="11.7109375" bestFit="1" customWidth="1"/>
    <col min="10" max="10" width="11.7109375" customWidth="1"/>
    <col min="11" max="11" width="9.7109375" customWidth="1"/>
    <col min="12" max="12" width="2.7109375" customWidth="1"/>
    <col min="13" max="13" width="0.28515625" customWidth="1"/>
    <col min="14" max="14" width="18.85546875" hidden="1" customWidth="1"/>
    <col min="15" max="15" width="15" hidden="1" customWidth="1"/>
    <col min="16" max="16" width="10.5703125" hidden="1" customWidth="1"/>
    <col min="17" max="17" width="9.7109375" hidden="1" customWidth="1"/>
    <col min="18" max="18" width="2.5703125" hidden="1" customWidth="1"/>
    <col min="19" max="19" width="3.7109375" customWidth="1"/>
    <col min="20" max="20" width="44.28515625" hidden="1" customWidth="1"/>
    <col min="21" max="21" width="13.7109375" style="15" hidden="1" customWidth="1"/>
    <col min="22" max="22" width="18.85546875" hidden="1" customWidth="1"/>
    <col min="23" max="23" width="15.42578125" hidden="1" customWidth="1"/>
    <col min="24" max="24" width="11.140625" hidden="1" customWidth="1"/>
    <col min="25" max="25" width="7.5703125" hidden="1" customWidth="1"/>
    <col min="26" max="26" width="2.42578125" hidden="1" customWidth="1"/>
    <col min="27" max="27" width="8.85546875" hidden="1" customWidth="1"/>
    <col min="28" max="28" width="18.85546875" hidden="1" customWidth="1"/>
    <col min="29" max="29" width="14.140625" hidden="1" customWidth="1"/>
    <col min="30" max="30" width="10.28515625" hidden="1" customWidth="1"/>
    <col min="31" max="31" width="8.85546875" hidden="1" customWidth="1"/>
    <col min="32" max="32" width="2.42578125" hidden="1" customWidth="1"/>
    <col min="33" max="33" width="8.85546875" hidden="1" customWidth="1"/>
    <col min="34" max="34" width="29.7109375" hidden="1" customWidth="1"/>
    <col min="35" max="35" width="14.140625" hidden="1" customWidth="1"/>
    <col min="36" max="36" width="10.28515625" hidden="1" customWidth="1"/>
    <col min="37" max="37" width="8.85546875" hidden="1" customWidth="1"/>
    <col min="38" max="38" width="2.42578125" hidden="1" customWidth="1"/>
    <col min="39" max="39" width="8.85546875" hidden="1" customWidth="1"/>
    <col min="40" max="40" width="28.7109375" hidden="1" customWidth="1"/>
    <col min="41" max="41" width="14.85546875" hidden="1" customWidth="1"/>
    <col min="42" max="42" width="10.28515625" hidden="1" customWidth="1"/>
    <col min="43" max="43" width="8.85546875" hidden="1" customWidth="1"/>
    <col min="44" max="44" width="2.42578125" hidden="1" customWidth="1"/>
    <col min="45" max="45" width="8.85546875" hidden="1" customWidth="1"/>
    <col min="46" max="46" width="34.140625" hidden="1" customWidth="1"/>
    <col min="47" max="47" width="14.140625" hidden="1" customWidth="1"/>
    <col min="48" max="48" width="11" hidden="1" customWidth="1"/>
    <col min="49" max="49" width="9.140625" hidden="1" customWidth="1"/>
    <col min="50" max="50" width="2.42578125" hidden="1" customWidth="1"/>
    <col min="51" max="51" width="0.140625" hidden="1" customWidth="1"/>
    <col min="52" max="52" width="19.42578125" hidden="1" customWidth="1"/>
    <col min="53" max="53" width="14.140625" hidden="1" customWidth="1"/>
    <col min="54" max="54" width="10.28515625" hidden="1" customWidth="1"/>
    <col min="55" max="55" width="8.85546875" hidden="1" customWidth="1"/>
    <col min="56" max="56" width="2.42578125" hidden="1" customWidth="1"/>
    <col min="57" max="57" width="8.85546875" hidden="1" customWidth="1"/>
    <col min="58" max="58" width="0.28515625" hidden="1" customWidth="1"/>
    <col min="59" max="59" width="14.140625" hidden="1" customWidth="1"/>
    <col min="60" max="60" width="10.28515625" hidden="1" customWidth="1"/>
    <col min="61" max="61" width="8.85546875" hidden="1" customWidth="1"/>
    <col min="62" max="62" width="2.42578125" hidden="1" customWidth="1"/>
    <col min="63" max="63" width="0.42578125" hidden="1" customWidth="1"/>
    <col min="64" max="64" width="18.85546875" hidden="1" customWidth="1"/>
    <col min="65" max="65" width="14.140625" hidden="1" customWidth="1"/>
    <col min="66" max="66" width="10.28515625" hidden="1" customWidth="1"/>
    <col min="67" max="67" width="8.85546875" hidden="1" customWidth="1"/>
    <col min="68" max="68" width="2.42578125" hidden="1" customWidth="1"/>
    <col min="69" max="69" width="8.85546875" hidden="1" customWidth="1"/>
    <col min="70" max="70" width="17.7109375" hidden="1" customWidth="1"/>
    <col min="71" max="71" width="16" hidden="1" customWidth="1"/>
    <col min="72" max="72" width="10.28515625" hidden="1" customWidth="1"/>
    <col min="73" max="73" width="8.85546875" hidden="1" customWidth="1"/>
    <col min="74" max="74" width="2.42578125" hidden="1" customWidth="1"/>
    <col min="75" max="75" width="8.85546875" hidden="1" customWidth="1"/>
    <col min="76" max="76" width="17.7109375" hidden="1" customWidth="1"/>
    <col min="77" max="77" width="14.140625" hidden="1" customWidth="1"/>
    <col min="78" max="78" width="10.28515625" hidden="1" customWidth="1"/>
    <col min="79" max="79" width="8.85546875" hidden="1" customWidth="1"/>
    <col min="80" max="80" width="2.42578125" hidden="1" customWidth="1"/>
    <col min="81" max="81" width="8.85546875" hidden="1" customWidth="1"/>
    <col min="82" max="82" width="17.7109375" hidden="1" customWidth="1"/>
    <col min="83" max="83" width="16" hidden="1" customWidth="1"/>
    <col min="84" max="84" width="10.28515625" hidden="1" customWidth="1"/>
    <col min="85" max="85" width="8.85546875" hidden="1" customWidth="1"/>
    <col min="86" max="86" width="2.42578125" hidden="1" customWidth="1"/>
    <col min="87" max="87" width="8.85546875" hidden="1" customWidth="1"/>
    <col min="88" max="88" width="22.42578125" hidden="1" customWidth="1"/>
    <col min="89" max="89" width="14.140625" hidden="1" customWidth="1"/>
    <col min="90" max="90" width="10.28515625" hidden="1" customWidth="1"/>
    <col min="91" max="91" width="8.85546875" hidden="1" customWidth="1"/>
    <col min="92" max="92" width="2.42578125" hidden="1" customWidth="1"/>
    <col min="93" max="93" width="2.140625" hidden="1" customWidth="1"/>
    <col min="94" max="94" width="24.28515625" hidden="1" customWidth="1"/>
    <col min="95" max="95" width="14.140625" hidden="1" customWidth="1"/>
    <col min="96" max="96" width="10.28515625" hidden="1" customWidth="1"/>
    <col min="97" max="97" width="8.85546875" hidden="1" customWidth="1"/>
    <col min="98" max="98" width="2.42578125" hidden="1" customWidth="1"/>
    <col min="99" max="99" width="8.85546875" hidden="1" customWidth="1"/>
    <col min="100" max="100" width="24.28515625" hidden="1" customWidth="1"/>
    <col min="101" max="101" width="14.140625" hidden="1" customWidth="1"/>
    <col min="102" max="102" width="0.140625" hidden="1" customWidth="1"/>
    <col min="103" max="103" width="8.85546875" hidden="1" customWidth="1"/>
    <col min="104" max="104" width="2.42578125" hidden="1" customWidth="1"/>
    <col min="105" max="105" width="8.85546875" hidden="1" customWidth="1"/>
    <col min="106" max="106" width="17.7109375" hidden="1" customWidth="1"/>
    <col min="107" max="107" width="14.140625" hidden="1" customWidth="1"/>
    <col min="108" max="108" width="10.28515625" hidden="1" customWidth="1"/>
    <col min="109" max="109" width="8.85546875" hidden="1" customWidth="1"/>
    <col min="110" max="110" width="2.42578125" hidden="1" customWidth="1"/>
    <col min="111" max="111" width="8.85546875" hidden="1" customWidth="1"/>
    <col min="112" max="112" width="17.7109375" hidden="1" customWidth="1"/>
    <col min="113" max="113" width="14.140625" hidden="1" customWidth="1"/>
    <col min="114" max="114" width="10.28515625" hidden="1" customWidth="1"/>
    <col min="115" max="115" width="8.85546875" hidden="1" customWidth="1"/>
    <col min="116" max="116" width="2.42578125" hidden="1" customWidth="1"/>
    <col min="117" max="117" width="8.85546875" hidden="1" customWidth="1"/>
    <col min="118" max="118" width="22.7109375" hidden="1" customWidth="1"/>
    <col min="119" max="119" width="14.140625" hidden="1" customWidth="1"/>
    <col min="120" max="120" width="10.28515625" hidden="1" customWidth="1"/>
    <col min="121" max="121" width="8.85546875" hidden="1" customWidth="1"/>
    <col min="122" max="122" width="2.42578125" hidden="1" customWidth="1"/>
    <col min="124" max="124" width="19.140625" bestFit="1" customWidth="1"/>
    <col min="125" max="125" width="12.7109375" bestFit="1" customWidth="1"/>
    <col min="126" max="126" width="4.42578125" customWidth="1"/>
    <col min="127" max="127" width="11.85546875" bestFit="1" customWidth="1"/>
    <col min="128" max="128" width="4.7109375" customWidth="1"/>
    <col min="129" max="129" width="12.7109375" bestFit="1" customWidth="1"/>
    <col min="130" max="130" width="12.7109375" style="15" customWidth="1"/>
    <col min="132" max="132" width="51.7109375" customWidth="1"/>
    <col min="133" max="133" width="1.28515625" customWidth="1"/>
    <col min="134" max="134" width="14.28515625" customWidth="1"/>
    <col min="137" max="137" width="3.7109375" customWidth="1"/>
    <col min="138" max="138" width="36" bestFit="1" customWidth="1"/>
    <col min="139" max="139" width="3.140625" customWidth="1"/>
    <col min="140" max="140" width="13.28515625" customWidth="1"/>
    <col min="141" max="141" width="3.7109375" customWidth="1"/>
    <col min="143" max="143" width="13.42578125" customWidth="1"/>
    <col min="144" max="144" width="34.85546875" bestFit="1" customWidth="1"/>
    <col min="145" max="145" width="3.5703125" customWidth="1"/>
    <col min="146" max="146" width="12.42578125" customWidth="1"/>
    <col min="147" max="147" width="4" customWidth="1"/>
    <col min="148" max="148" width="16.42578125" bestFit="1" customWidth="1"/>
    <col min="149" max="149" width="2.42578125" customWidth="1"/>
    <col min="150" max="150" width="25.42578125" customWidth="1"/>
    <col min="151" max="151" width="2.140625" bestFit="1" customWidth="1"/>
    <col min="152" max="152" width="27.140625" customWidth="1"/>
    <col min="153" max="153" width="2.140625" bestFit="1" customWidth="1"/>
    <col min="154" max="154" width="17.5703125" customWidth="1"/>
    <col min="155" max="155" width="12.28515625" bestFit="1" customWidth="1"/>
    <col min="157" max="157" width="1.5703125" customWidth="1"/>
    <col min="158" max="158" width="20.140625" bestFit="1" customWidth="1"/>
    <col min="159" max="159" width="3.7109375" customWidth="1"/>
    <col min="160" max="160" width="15.5703125" customWidth="1"/>
    <col min="161" max="161" width="14.42578125" customWidth="1"/>
    <col min="162" max="162" width="25.28515625" customWidth="1"/>
    <col min="163" max="163" width="2" customWidth="1"/>
    <col min="164" max="164" width="12" bestFit="1" customWidth="1"/>
    <col min="165" max="165" width="4.5703125" customWidth="1"/>
    <col min="166" max="166" width="15.42578125" customWidth="1"/>
    <col min="167" max="167" width="2" bestFit="1" customWidth="1"/>
    <col min="168" max="168" width="15" customWidth="1"/>
    <col min="169" max="169" width="24.5703125" bestFit="1" customWidth="1"/>
    <col min="170" max="170" width="12.7109375" customWidth="1"/>
    <col min="171" max="171" width="27.28515625" bestFit="1" customWidth="1"/>
    <col min="172" max="172" width="4.5703125" customWidth="1"/>
    <col min="174" max="174" width="3.7109375" customWidth="1"/>
    <col min="175" max="175" width="16" customWidth="1"/>
    <col min="176" max="176" width="2" bestFit="1" customWidth="1"/>
    <col min="177" max="177" width="17.28515625" customWidth="1"/>
    <col min="178" max="178" width="2.140625" bestFit="1" customWidth="1"/>
    <col min="179" max="179" width="14.42578125" customWidth="1"/>
    <col min="180" max="180" width="52.5703125" bestFit="1" customWidth="1"/>
    <col min="181" max="181" width="3.140625" customWidth="1"/>
    <col min="182" max="182" width="16.140625" customWidth="1"/>
    <col min="186" max="186" width="52.5703125" bestFit="1" customWidth="1"/>
    <col min="258" max="258" width="26.28515625" bestFit="1" customWidth="1"/>
    <col min="259" max="259" width="17.42578125" customWidth="1"/>
    <col min="260" max="260" width="14.28515625" customWidth="1"/>
    <col min="262" max="262" width="25.140625" customWidth="1"/>
    <col min="263" max="263" width="14.42578125" customWidth="1"/>
    <col min="264" max="264" width="12.140625" bestFit="1" customWidth="1"/>
    <col min="265" max="265" width="11.7109375" bestFit="1" customWidth="1"/>
    <col min="266" max="266" width="11.7109375" customWidth="1"/>
    <col min="267" max="267" width="9.7109375" customWidth="1"/>
    <col min="268" max="268" width="2.7109375" customWidth="1"/>
    <col min="269" max="269" width="0.28515625" customWidth="1"/>
    <col min="270" max="274" width="0" hidden="1" customWidth="1"/>
    <col min="275" max="275" width="3.7109375" customWidth="1"/>
    <col min="276" max="378" width="0" hidden="1" customWidth="1"/>
    <col min="380" max="380" width="19.140625" bestFit="1" customWidth="1"/>
    <col min="381" max="381" width="12.7109375" bestFit="1" customWidth="1"/>
    <col min="382" max="382" width="4.42578125" customWidth="1"/>
    <col min="383" max="383" width="11.85546875" bestFit="1" customWidth="1"/>
    <col min="384" max="384" width="4.7109375" customWidth="1"/>
    <col min="385" max="385" width="12.7109375" bestFit="1" customWidth="1"/>
    <col min="386" max="386" width="12.7109375" customWidth="1"/>
    <col min="388" max="388" width="51.7109375" customWidth="1"/>
    <col min="389" max="389" width="1.28515625" customWidth="1"/>
    <col min="390" max="390" width="14.28515625" customWidth="1"/>
    <col min="393" max="393" width="3.7109375" customWidth="1"/>
    <col min="394" max="394" width="36" bestFit="1" customWidth="1"/>
    <col min="395" max="395" width="3.140625" customWidth="1"/>
    <col min="396" max="396" width="13.28515625" customWidth="1"/>
    <col min="397" max="397" width="3.7109375" customWidth="1"/>
    <col min="399" max="399" width="13.42578125" customWidth="1"/>
    <col min="400" max="400" width="34.85546875" bestFit="1" customWidth="1"/>
    <col min="401" max="401" width="3.5703125" customWidth="1"/>
    <col min="402" max="402" width="12.42578125" customWidth="1"/>
    <col min="403" max="403" width="4" customWidth="1"/>
    <col min="404" max="404" width="16.42578125" bestFit="1" customWidth="1"/>
    <col min="405" max="405" width="2.42578125" customWidth="1"/>
    <col min="406" max="406" width="25.42578125" customWidth="1"/>
    <col min="407" max="407" width="2.140625" bestFit="1" customWidth="1"/>
    <col min="408" max="408" width="27.140625" customWidth="1"/>
    <col min="409" max="409" width="2.140625" bestFit="1" customWidth="1"/>
    <col min="410" max="410" width="17.5703125" customWidth="1"/>
    <col min="411" max="411" width="12.28515625" bestFit="1" customWidth="1"/>
    <col min="413" max="413" width="1.5703125" customWidth="1"/>
    <col min="414" max="414" width="20.140625" bestFit="1" customWidth="1"/>
    <col min="415" max="415" width="3.7109375" customWidth="1"/>
    <col min="416" max="416" width="15.5703125" customWidth="1"/>
    <col min="417" max="417" width="14.42578125" customWidth="1"/>
    <col min="418" max="418" width="25.28515625" customWidth="1"/>
    <col min="419" max="419" width="2" customWidth="1"/>
    <col min="420" max="420" width="12" bestFit="1" customWidth="1"/>
    <col min="421" max="421" width="4.5703125" customWidth="1"/>
    <col min="422" max="422" width="15.42578125" customWidth="1"/>
    <col min="423" max="423" width="2" bestFit="1" customWidth="1"/>
    <col min="424" max="424" width="15" customWidth="1"/>
    <col min="425" max="425" width="24.5703125" bestFit="1" customWidth="1"/>
    <col min="426" max="426" width="12.7109375" customWidth="1"/>
    <col min="427" max="427" width="27.28515625" bestFit="1" customWidth="1"/>
    <col min="428" max="428" width="4.5703125" customWidth="1"/>
    <col min="430" max="430" width="3.7109375" customWidth="1"/>
    <col min="431" max="431" width="16" customWidth="1"/>
    <col min="432" max="432" width="2" bestFit="1" customWidth="1"/>
    <col min="433" max="433" width="17.28515625" customWidth="1"/>
    <col min="434" max="434" width="2.140625" bestFit="1" customWidth="1"/>
    <col min="435" max="435" width="14.42578125" customWidth="1"/>
    <col min="436" max="436" width="52.5703125" bestFit="1" customWidth="1"/>
    <col min="437" max="437" width="3.140625" customWidth="1"/>
    <col min="438" max="438" width="16.140625" customWidth="1"/>
    <col min="442" max="442" width="52.5703125" bestFit="1" customWidth="1"/>
    <col min="514" max="514" width="26.28515625" bestFit="1" customWidth="1"/>
    <col min="515" max="515" width="17.42578125" customWidth="1"/>
    <col min="516" max="516" width="14.28515625" customWidth="1"/>
    <col min="518" max="518" width="25.140625" customWidth="1"/>
    <col min="519" max="519" width="14.42578125" customWidth="1"/>
    <col min="520" max="520" width="12.140625" bestFit="1" customWidth="1"/>
    <col min="521" max="521" width="11.7109375" bestFit="1" customWidth="1"/>
    <col min="522" max="522" width="11.7109375" customWidth="1"/>
    <col min="523" max="523" width="9.7109375" customWidth="1"/>
    <col min="524" max="524" width="2.7109375" customWidth="1"/>
    <col min="525" max="525" width="0.28515625" customWidth="1"/>
    <col min="526" max="530" width="0" hidden="1" customWidth="1"/>
    <col min="531" max="531" width="3.7109375" customWidth="1"/>
    <col min="532" max="634" width="0" hidden="1" customWidth="1"/>
    <col min="636" max="636" width="19.140625" bestFit="1" customWidth="1"/>
    <col min="637" max="637" width="12.7109375" bestFit="1" customWidth="1"/>
    <col min="638" max="638" width="4.42578125" customWidth="1"/>
    <col min="639" max="639" width="11.85546875" bestFit="1" customWidth="1"/>
    <col min="640" max="640" width="4.7109375" customWidth="1"/>
    <col min="641" max="641" width="12.7109375" bestFit="1" customWidth="1"/>
    <col min="642" max="642" width="12.7109375" customWidth="1"/>
    <col min="644" max="644" width="51.7109375" customWidth="1"/>
    <col min="645" max="645" width="1.28515625" customWidth="1"/>
    <col min="646" max="646" width="14.28515625" customWidth="1"/>
    <col min="649" max="649" width="3.7109375" customWidth="1"/>
    <col min="650" max="650" width="36" bestFit="1" customWidth="1"/>
    <col min="651" max="651" width="3.140625" customWidth="1"/>
    <col min="652" max="652" width="13.28515625" customWidth="1"/>
    <col min="653" max="653" width="3.7109375" customWidth="1"/>
    <col min="655" max="655" width="13.42578125" customWidth="1"/>
    <col min="656" max="656" width="34.85546875" bestFit="1" customWidth="1"/>
    <col min="657" max="657" width="3.5703125" customWidth="1"/>
    <col min="658" max="658" width="12.42578125" customWidth="1"/>
    <col min="659" max="659" width="4" customWidth="1"/>
    <col min="660" max="660" width="16.42578125" bestFit="1" customWidth="1"/>
    <col min="661" max="661" width="2.42578125" customWidth="1"/>
    <col min="662" max="662" width="25.42578125" customWidth="1"/>
    <col min="663" max="663" width="2.140625" bestFit="1" customWidth="1"/>
    <col min="664" max="664" width="27.140625" customWidth="1"/>
    <col min="665" max="665" width="2.140625" bestFit="1" customWidth="1"/>
    <col min="666" max="666" width="17.5703125" customWidth="1"/>
    <col min="667" max="667" width="12.28515625" bestFit="1" customWidth="1"/>
    <col min="669" max="669" width="1.5703125" customWidth="1"/>
    <col min="670" max="670" width="20.140625" bestFit="1" customWidth="1"/>
    <col min="671" max="671" width="3.7109375" customWidth="1"/>
    <col min="672" max="672" width="15.5703125" customWidth="1"/>
    <col min="673" max="673" width="14.42578125" customWidth="1"/>
    <col min="674" max="674" width="25.28515625" customWidth="1"/>
    <col min="675" max="675" width="2" customWidth="1"/>
    <col min="676" max="676" width="12" bestFit="1" customWidth="1"/>
    <col min="677" max="677" width="4.5703125" customWidth="1"/>
    <col min="678" max="678" width="15.42578125" customWidth="1"/>
    <col min="679" max="679" width="2" bestFit="1" customWidth="1"/>
    <col min="680" max="680" width="15" customWidth="1"/>
    <col min="681" max="681" width="24.5703125" bestFit="1" customWidth="1"/>
    <col min="682" max="682" width="12.7109375" customWidth="1"/>
    <col min="683" max="683" width="27.28515625" bestFit="1" customWidth="1"/>
    <col min="684" max="684" width="4.5703125" customWidth="1"/>
    <col min="686" max="686" width="3.7109375" customWidth="1"/>
    <col min="687" max="687" width="16" customWidth="1"/>
    <col min="688" max="688" width="2" bestFit="1" customWidth="1"/>
    <col min="689" max="689" width="17.28515625" customWidth="1"/>
    <col min="690" max="690" width="2.140625" bestFit="1" customWidth="1"/>
    <col min="691" max="691" width="14.42578125" customWidth="1"/>
    <col min="692" max="692" width="52.5703125" bestFit="1" customWidth="1"/>
    <col min="693" max="693" width="3.140625" customWidth="1"/>
    <col min="694" max="694" width="16.140625" customWidth="1"/>
    <col min="698" max="698" width="52.5703125" bestFit="1" customWidth="1"/>
    <col min="770" max="770" width="26.28515625" bestFit="1" customWidth="1"/>
    <col min="771" max="771" width="17.42578125" customWidth="1"/>
    <col min="772" max="772" width="14.28515625" customWidth="1"/>
    <col min="774" max="774" width="25.140625" customWidth="1"/>
    <col min="775" max="775" width="14.42578125" customWidth="1"/>
    <col min="776" max="776" width="12.140625" bestFit="1" customWidth="1"/>
    <col min="777" max="777" width="11.7109375" bestFit="1" customWidth="1"/>
    <col min="778" max="778" width="11.7109375" customWidth="1"/>
    <col min="779" max="779" width="9.7109375" customWidth="1"/>
    <col min="780" max="780" width="2.7109375" customWidth="1"/>
    <col min="781" max="781" width="0.28515625" customWidth="1"/>
    <col min="782" max="786" width="0" hidden="1" customWidth="1"/>
    <col min="787" max="787" width="3.7109375" customWidth="1"/>
    <col min="788" max="890" width="0" hidden="1" customWidth="1"/>
    <col min="892" max="892" width="19.140625" bestFit="1" customWidth="1"/>
    <col min="893" max="893" width="12.7109375" bestFit="1" customWidth="1"/>
    <col min="894" max="894" width="4.42578125" customWidth="1"/>
    <col min="895" max="895" width="11.85546875" bestFit="1" customWidth="1"/>
    <col min="896" max="896" width="4.7109375" customWidth="1"/>
    <col min="897" max="897" width="12.7109375" bestFit="1" customWidth="1"/>
    <col min="898" max="898" width="12.7109375" customWidth="1"/>
    <col min="900" max="900" width="51.7109375" customWidth="1"/>
    <col min="901" max="901" width="1.28515625" customWidth="1"/>
    <col min="902" max="902" width="14.28515625" customWidth="1"/>
    <col min="905" max="905" width="3.7109375" customWidth="1"/>
    <col min="906" max="906" width="36" bestFit="1" customWidth="1"/>
    <col min="907" max="907" width="3.140625" customWidth="1"/>
    <col min="908" max="908" width="13.28515625" customWidth="1"/>
    <col min="909" max="909" width="3.7109375" customWidth="1"/>
    <col min="911" max="911" width="13.42578125" customWidth="1"/>
    <col min="912" max="912" width="34.85546875" bestFit="1" customWidth="1"/>
    <col min="913" max="913" width="3.5703125" customWidth="1"/>
    <col min="914" max="914" width="12.42578125" customWidth="1"/>
    <col min="915" max="915" width="4" customWidth="1"/>
    <col min="916" max="916" width="16.42578125" bestFit="1" customWidth="1"/>
    <col min="917" max="917" width="2.42578125" customWidth="1"/>
    <col min="918" max="918" width="25.42578125" customWidth="1"/>
    <col min="919" max="919" width="2.140625" bestFit="1" customWidth="1"/>
    <col min="920" max="920" width="27.140625" customWidth="1"/>
    <col min="921" max="921" width="2.140625" bestFit="1" customWidth="1"/>
    <col min="922" max="922" width="17.5703125" customWidth="1"/>
    <col min="923" max="923" width="12.28515625" bestFit="1" customWidth="1"/>
    <col min="925" max="925" width="1.5703125" customWidth="1"/>
    <col min="926" max="926" width="20.140625" bestFit="1" customWidth="1"/>
    <col min="927" max="927" width="3.7109375" customWidth="1"/>
    <col min="928" max="928" width="15.5703125" customWidth="1"/>
    <col min="929" max="929" width="14.42578125" customWidth="1"/>
    <col min="930" max="930" width="25.28515625" customWidth="1"/>
    <col min="931" max="931" width="2" customWidth="1"/>
    <col min="932" max="932" width="12" bestFit="1" customWidth="1"/>
    <col min="933" max="933" width="4.5703125" customWidth="1"/>
    <col min="934" max="934" width="15.42578125" customWidth="1"/>
    <col min="935" max="935" width="2" bestFit="1" customWidth="1"/>
    <col min="936" max="936" width="15" customWidth="1"/>
    <col min="937" max="937" width="24.5703125" bestFit="1" customWidth="1"/>
    <col min="938" max="938" width="12.7109375" customWidth="1"/>
    <col min="939" max="939" width="27.28515625" bestFit="1" customWidth="1"/>
    <col min="940" max="940" width="4.5703125" customWidth="1"/>
    <col min="942" max="942" width="3.7109375" customWidth="1"/>
    <col min="943" max="943" width="16" customWidth="1"/>
    <col min="944" max="944" width="2" bestFit="1" customWidth="1"/>
    <col min="945" max="945" width="17.28515625" customWidth="1"/>
    <col min="946" max="946" width="2.140625" bestFit="1" customWidth="1"/>
    <col min="947" max="947" width="14.42578125" customWidth="1"/>
    <col min="948" max="948" width="52.5703125" bestFit="1" customWidth="1"/>
    <col min="949" max="949" width="3.140625" customWidth="1"/>
    <col min="950" max="950" width="16.140625" customWidth="1"/>
    <col min="954" max="954" width="52.5703125" bestFit="1" customWidth="1"/>
    <col min="1026" max="1026" width="26.28515625" bestFit="1" customWidth="1"/>
    <col min="1027" max="1027" width="17.42578125" customWidth="1"/>
    <col min="1028" max="1028" width="14.28515625" customWidth="1"/>
    <col min="1030" max="1030" width="25.140625" customWidth="1"/>
    <col min="1031" max="1031" width="14.42578125" customWidth="1"/>
    <col min="1032" max="1032" width="12.140625" bestFit="1" customWidth="1"/>
    <col min="1033" max="1033" width="11.7109375" bestFit="1" customWidth="1"/>
    <col min="1034" max="1034" width="11.7109375" customWidth="1"/>
    <col min="1035" max="1035" width="9.7109375" customWidth="1"/>
    <col min="1036" max="1036" width="2.7109375" customWidth="1"/>
    <col min="1037" max="1037" width="0.28515625" customWidth="1"/>
    <col min="1038" max="1042" width="0" hidden="1" customWidth="1"/>
    <col min="1043" max="1043" width="3.7109375" customWidth="1"/>
    <col min="1044" max="1146" width="0" hidden="1" customWidth="1"/>
    <col min="1148" max="1148" width="19.140625" bestFit="1" customWidth="1"/>
    <col min="1149" max="1149" width="12.7109375" bestFit="1" customWidth="1"/>
    <col min="1150" max="1150" width="4.42578125" customWidth="1"/>
    <col min="1151" max="1151" width="11.85546875" bestFit="1" customWidth="1"/>
    <col min="1152" max="1152" width="4.7109375" customWidth="1"/>
    <col min="1153" max="1153" width="12.7109375" bestFit="1" customWidth="1"/>
    <col min="1154" max="1154" width="12.7109375" customWidth="1"/>
    <col min="1156" max="1156" width="51.7109375" customWidth="1"/>
    <col min="1157" max="1157" width="1.28515625" customWidth="1"/>
    <col min="1158" max="1158" width="14.28515625" customWidth="1"/>
    <col min="1161" max="1161" width="3.7109375" customWidth="1"/>
    <col min="1162" max="1162" width="36" bestFit="1" customWidth="1"/>
    <col min="1163" max="1163" width="3.140625" customWidth="1"/>
    <col min="1164" max="1164" width="13.28515625" customWidth="1"/>
    <col min="1165" max="1165" width="3.7109375" customWidth="1"/>
    <col min="1167" max="1167" width="13.42578125" customWidth="1"/>
    <col min="1168" max="1168" width="34.85546875" bestFit="1" customWidth="1"/>
    <col min="1169" max="1169" width="3.5703125" customWidth="1"/>
    <col min="1170" max="1170" width="12.42578125" customWidth="1"/>
    <col min="1171" max="1171" width="4" customWidth="1"/>
    <col min="1172" max="1172" width="16.42578125" bestFit="1" customWidth="1"/>
    <col min="1173" max="1173" width="2.42578125" customWidth="1"/>
    <col min="1174" max="1174" width="25.42578125" customWidth="1"/>
    <col min="1175" max="1175" width="2.140625" bestFit="1" customWidth="1"/>
    <col min="1176" max="1176" width="27.140625" customWidth="1"/>
    <col min="1177" max="1177" width="2.140625" bestFit="1" customWidth="1"/>
    <col min="1178" max="1178" width="17.5703125" customWidth="1"/>
    <col min="1179" max="1179" width="12.28515625" bestFit="1" customWidth="1"/>
    <col min="1181" max="1181" width="1.5703125" customWidth="1"/>
    <col min="1182" max="1182" width="20.140625" bestFit="1" customWidth="1"/>
    <col min="1183" max="1183" width="3.7109375" customWidth="1"/>
    <col min="1184" max="1184" width="15.5703125" customWidth="1"/>
    <col min="1185" max="1185" width="14.42578125" customWidth="1"/>
    <col min="1186" max="1186" width="25.28515625" customWidth="1"/>
    <col min="1187" max="1187" width="2" customWidth="1"/>
    <col min="1188" max="1188" width="12" bestFit="1" customWidth="1"/>
    <col min="1189" max="1189" width="4.5703125" customWidth="1"/>
    <col min="1190" max="1190" width="15.42578125" customWidth="1"/>
    <col min="1191" max="1191" width="2" bestFit="1" customWidth="1"/>
    <col min="1192" max="1192" width="15" customWidth="1"/>
    <col min="1193" max="1193" width="24.5703125" bestFit="1" customWidth="1"/>
    <col min="1194" max="1194" width="12.7109375" customWidth="1"/>
    <col min="1195" max="1195" width="27.28515625" bestFit="1" customWidth="1"/>
    <col min="1196" max="1196" width="4.5703125" customWidth="1"/>
    <col min="1198" max="1198" width="3.7109375" customWidth="1"/>
    <col min="1199" max="1199" width="16" customWidth="1"/>
    <col min="1200" max="1200" width="2" bestFit="1" customWidth="1"/>
    <col min="1201" max="1201" width="17.28515625" customWidth="1"/>
    <col min="1202" max="1202" width="2.140625" bestFit="1" customWidth="1"/>
    <col min="1203" max="1203" width="14.42578125" customWidth="1"/>
    <col min="1204" max="1204" width="52.5703125" bestFit="1" customWidth="1"/>
    <col min="1205" max="1205" width="3.140625" customWidth="1"/>
    <col min="1206" max="1206" width="16.140625" customWidth="1"/>
    <col min="1210" max="1210" width="52.5703125" bestFit="1" customWidth="1"/>
    <col min="1282" max="1282" width="26.28515625" bestFit="1" customWidth="1"/>
    <col min="1283" max="1283" width="17.42578125" customWidth="1"/>
    <col min="1284" max="1284" width="14.28515625" customWidth="1"/>
    <col min="1286" max="1286" width="25.140625" customWidth="1"/>
    <col min="1287" max="1287" width="14.42578125" customWidth="1"/>
    <col min="1288" max="1288" width="12.140625" bestFit="1" customWidth="1"/>
    <col min="1289" max="1289" width="11.7109375" bestFit="1" customWidth="1"/>
    <col min="1290" max="1290" width="11.7109375" customWidth="1"/>
    <col min="1291" max="1291" width="9.7109375" customWidth="1"/>
    <col min="1292" max="1292" width="2.7109375" customWidth="1"/>
    <col min="1293" max="1293" width="0.28515625" customWidth="1"/>
    <col min="1294" max="1298" width="0" hidden="1" customWidth="1"/>
    <col min="1299" max="1299" width="3.7109375" customWidth="1"/>
    <col min="1300" max="1402" width="0" hidden="1" customWidth="1"/>
    <col min="1404" max="1404" width="19.140625" bestFit="1" customWidth="1"/>
    <col min="1405" max="1405" width="12.7109375" bestFit="1" customWidth="1"/>
    <col min="1406" max="1406" width="4.42578125" customWidth="1"/>
    <col min="1407" max="1407" width="11.85546875" bestFit="1" customWidth="1"/>
    <col min="1408" max="1408" width="4.7109375" customWidth="1"/>
    <col min="1409" max="1409" width="12.7109375" bestFit="1" customWidth="1"/>
    <col min="1410" max="1410" width="12.7109375" customWidth="1"/>
    <col min="1412" max="1412" width="51.7109375" customWidth="1"/>
    <col min="1413" max="1413" width="1.28515625" customWidth="1"/>
    <col min="1414" max="1414" width="14.28515625" customWidth="1"/>
    <col min="1417" max="1417" width="3.7109375" customWidth="1"/>
    <col min="1418" max="1418" width="36" bestFit="1" customWidth="1"/>
    <col min="1419" max="1419" width="3.140625" customWidth="1"/>
    <col min="1420" max="1420" width="13.28515625" customWidth="1"/>
    <col min="1421" max="1421" width="3.7109375" customWidth="1"/>
    <col min="1423" max="1423" width="13.42578125" customWidth="1"/>
    <col min="1424" max="1424" width="34.85546875" bestFit="1" customWidth="1"/>
    <col min="1425" max="1425" width="3.5703125" customWidth="1"/>
    <col min="1426" max="1426" width="12.42578125" customWidth="1"/>
    <col min="1427" max="1427" width="4" customWidth="1"/>
    <col min="1428" max="1428" width="16.42578125" bestFit="1" customWidth="1"/>
    <col min="1429" max="1429" width="2.42578125" customWidth="1"/>
    <col min="1430" max="1430" width="25.42578125" customWidth="1"/>
    <col min="1431" max="1431" width="2.140625" bestFit="1" customWidth="1"/>
    <col min="1432" max="1432" width="27.140625" customWidth="1"/>
    <col min="1433" max="1433" width="2.140625" bestFit="1" customWidth="1"/>
    <col min="1434" max="1434" width="17.5703125" customWidth="1"/>
    <col min="1435" max="1435" width="12.28515625" bestFit="1" customWidth="1"/>
    <col min="1437" max="1437" width="1.5703125" customWidth="1"/>
    <col min="1438" max="1438" width="20.140625" bestFit="1" customWidth="1"/>
    <col min="1439" max="1439" width="3.7109375" customWidth="1"/>
    <col min="1440" max="1440" width="15.5703125" customWidth="1"/>
    <col min="1441" max="1441" width="14.42578125" customWidth="1"/>
    <col min="1442" max="1442" width="25.28515625" customWidth="1"/>
    <col min="1443" max="1443" width="2" customWidth="1"/>
    <col min="1444" max="1444" width="12" bestFit="1" customWidth="1"/>
    <col min="1445" max="1445" width="4.5703125" customWidth="1"/>
    <col min="1446" max="1446" width="15.42578125" customWidth="1"/>
    <col min="1447" max="1447" width="2" bestFit="1" customWidth="1"/>
    <col min="1448" max="1448" width="15" customWidth="1"/>
    <col min="1449" max="1449" width="24.5703125" bestFit="1" customWidth="1"/>
    <col min="1450" max="1450" width="12.7109375" customWidth="1"/>
    <col min="1451" max="1451" width="27.28515625" bestFit="1" customWidth="1"/>
    <col min="1452" max="1452" width="4.5703125" customWidth="1"/>
    <col min="1454" max="1454" width="3.7109375" customWidth="1"/>
    <col min="1455" max="1455" width="16" customWidth="1"/>
    <col min="1456" max="1456" width="2" bestFit="1" customWidth="1"/>
    <col min="1457" max="1457" width="17.28515625" customWidth="1"/>
    <col min="1458" max="1458" width="2.140625" bestFit="1" customWidth="1"/>
    <col min="1459" max="1459" width="14.42578125" customWidth="1"/>
    <col min="1460" max="1460" width="52.5703125" bestFit="1" customWidth="1"/>
    <col min="1461" max="1461" width="3.140625" customWidth="1"/>
    <col min="1462" max="1462" width="16.140625" customWidth="1"/>
    <col min="1466" max="1466" width="52.5703125" bestFit="1" customWidth="1"/>
    <col min="1538" max="1538" width="26.28515625" bestFit="1" customWidth="1"/>
    <col min="1539" max="1539" width="17.42578125" customWidth="1"/>
    <col min="1540" max="1540" width="14.28515625" customWidth="1"/>
    <col min="1542" max="1542" width="25.140625" customWidth="1"/>
    <col min="1543" max="1543" width="14.42578125" customWidth="1"/>
    <col min="1544" max="1544" width="12.140625" bestFit="1" customWidth="1"/>
    <col min="1545" max="1545" width="11.7109375" bestFit="1" customWidth="1"/>
    <col min="1546" max="1546" width="11.7109375" customWidth="1"/>
    <col min="1547" max="1547" width="9.7109375" customWidth="1"/>
    <col min="1548" max="1548" width="2.7109375" customWidth="1"/>
    <col min="1549" max="1549" width="0.28515625" customWidth="1"/>
    <col min="1550" max="1554" width="0" hidden="1" customWidth="1"/>
    <col min="1555" max="1555" width="3.7109375" customWidth="1"/>
    <col min="1556" max="1658" width="0" hidden="1" customWidth="1"/>
    <col min="1660" max="1660" width="19.140625" bestFit="1" customWidth="1"/>
    <col min="1661" max="1661" width="12.7109375" bestFit="1" customWidth="1"/>
    <col min="1662" max="1662" width="4.42578125" customWidth="1"/>
    <col min="1663" max="1663" width="11.85546875" bestFit="1" customWidth="1"/>
    <col min="1664" max="1664" width="4.7109375" customWidth="1"/>
    <col min="1665" max="1665" width="12.7109375" bestFit="1" customWidth="1"/>
    <col min="1666" max="1666" width="12.7109375" customWidth="1"/>
    <col min="1668" max="1668" width="51.7109375" customWidth="1"/>
    <col min="1669" max="1669" width="1.28515625" customWidth="1"/>
    <col min="1670" max="1670" width="14.28515625" customWidth="1"/>
    <col min="1673" max="1673" width="3.7109375" customWidth="1"/>
    <col min="1674" max="1674" width="36" bestFit="1" customWidth="1"/>
    <col min="1675" max="1675" width="3.140625" customWidth="1"/>
    <col min="1676" max="1676" width="13.28515625" customWidth="1"/>
    <col min="1677" max="1677" width="3.7109375" customWidth="1"/>
    <col min="1679" max="1679" width="13.42578125" customWidth="1"/>
    <col min="1680" max="1680" width="34.85546875" bestFit="1" customWidth="1"/>
    <col min="1681" max="1681" width="3.5703125" customWidth="1"/>
    <col min="1682" max="1682" width="12.42578125" customWidth="1"/>
    <col min="1683" max="1683" width="4" customWidth="1"/>
    <col min="1684" max="1684" width="16.42578125" bestFit="1" customWidth="1"/>
    <col min="1685" max="1685" width="2.42578125" customWidth="1"/>
    <col min="1686" max="1686" width="25.42578125" customWidth="1"/>
    <col min="1687" max="1687" width="2.140625" bestFit="1" customWidth="1"/>
    <col min="1688" max="1688" width="27.140625" customWidth="1"/>
    <col min="1689" max="1689" width="2.140625" bestFit="1" customWidth="1"/>
    <col min="1690" max="1690" width="17.5703125" customWidth="1"/>
    <col min="1691" max="1691" width="12.28515625" bestFit="1" customWidth="1"/>
    <col min="1693" max="1693" width="1.5703125" customWidth="1"/>
    <col min="1694" max="1694" width="20.140625" bestFit="1" customWidth="1"/>
    <col min="1695" max="1695" width="3.7109375" customWidth="1"/>
    <col min="1696" max="1696" width="15.5703125" customWidth="1"/>
    <col min="1697" max="1697" width="14.42578125" customWidth="1"/>
    <col min="1698" max="1698" width="25.28515625" customWidth="1"/>
    <col min="1699" max="1699" width="2" customWidth="1"/>
    <col min="1700" max="1700" width="12" bestFit="1" customWidth="1"/>
    <col min="1701" max="1701" width="4.5703125" customWidth="1"/>
    <col min="1702" max="1702" width="15.42578125" customWidth="1"/>
    <col min="1703" max="1703" width="2" bestFit="1" customWidth="1"/>
    <col min="1704" max="1704" width="15" customWidth="1"/>
    <col min="1705" max="1705" width="24.5703125" bestFit="1" customWidth="1"/>
    <col min="1706" max="1706" width="12.7109375" customWidth="1"/>
    <col min="1707" max="1707" width="27.28515625" bestFit="1" customWidth="1"/>
    <col min="1708" max="1708" width="4.5703125" customWidth="1"/>
    <col min="1710" max="1710" width="3.7109375" customWidth="1"/>
    <col min="1711" max="1711" width="16" customWidth="1"/>
    <col min="1712" max="1712" width="2" bestFit="1" customWidth="1"/>
    <col min="1713" max="1713" width="17.28515625" customWidth="1"/>
    <col min="1714" max="1714" width="2.140625" bestFit="1" customWidth="1"/>
    <col min="1715" max="1715" width="14.42578125" customWidth="1"/>
    <col min="1716" max="1716" width="52.5703125" bestFit="1" customWidth="1"/>
    <col min="1717" max="1717" width="3.140625" customWidth="1"/>
    <col min="1718" max="1718" width="16.140625" customWidth="1"/>
    <col min="1722" max="1722" width="52.5703125" bestFit="1" customWidth="1"/>
    <col min="1794" max="1794" width="26.28515625" bestFit="1" customWidth="1"/>
    <col min="1795" max="1795" width="17.42578125" customWidth="1"/>
    <col min="1796" max="1796" width="14.28515625" customWidth="1"/>
    <col min="1798" max="1798" width="25.140625" customWidth="1"/>
    <col min="1799" max="1799" width="14.42578125" customWidth="1"/>
    <col min="1800" max="1800" width="12.140625" bestFit="1" customWidth="1"/>
    <col min="1801" max="1801" width="11.7109375" bestFit="1" customWidth="1"/>
    <col min="1802" max="1802" width="11.7109375" customWidth="1"/>
    <col min="1803" max="1803" width="9.7109375" customWidth="1"/>
    <col min="1804" max="1804" width="2.7109375" customWidth="1"/>
    <col min="1805" max="1805" width="0.28515625" customWidth="1"/>
    <col min="1806" max="1810" width="0" hidden="1" customWidth="1"/>
    <col min="1811" max="1811" width="3.7109375" customWidth="1"/>
    <col min="1812" max="1914" width="0" hidden="1" customWidth="1"/>
    <col min="1916" max="1916" width="19.140625" bestFit="1" customWidth="1"/>
    <col min="1917" max="1917" width="12.7109375" bestFit="1" customWidth="1"/>
    <col min="1918" max="1918" width="4.42578125" customWidth="1"/>
    <col min="1919" max="1919" width="11.85546875" bestFit="1" customWidth="1"/>
    <col min="1920" max="1920" width="4.7109375" customWidth="1"/>
    <col min="1921" max="1921" width="12.7109375" bestFit="1" customWidth="1"/>
    <col min="1922" max="1922" width="12.7109375" customWidth="1"/>
    <col min="1924" max="1924" width="51.7109375" customWidth="1"/>
    <col min="1925" max="1925" width="1.28515625" customWidth="1"/>
    <col min="1926" max="1926" width="14.28515625" customWidth="1"/>
    <col min="1929" max="1929" width="3.7109375" customWidth="1"/>
    <col min="1930" max="1930" width="36" bestFit="1" customWidth="1"/>
    <col min="1931" max="1931" width="3.140625" customWidth="1"/>
    <col min="1932" max="1932" width="13.28515625" customWidth="1"/>
    <col min="1933" max="1933" width="3.7109375" customWidth="1"/>
    <col min="1935" max="1935" width="13.42578125" customWidth="1"/>
    <col min="1936" max="1936" width="34.85546875" bestFit="1" customWidth="1"/>
    <col min="1937" max="1937" width="3.5703125" customWidth="1"/>
    <col min="1938" max="1938" width="12.42578125" customWidth="1"/>
    <col min="1939" max="1939" width="4" customWidth="1"/>
    <col min="1940" max="1940" width="16.42578125" bestFit="1" customWidth="1"/>
    <col min="1941" max="1941" width="2.42578125" customWidth="1"/>
    <col min="1942" max="1942" width="25.42578125" customWidth="1"/>
    <col min="1943" max="1943" width="2.140625" bestFit="1" customWidth="1"/>
    <col min="1944" max="1944" width="27.140625" customWidth="1"/>
    <col min="1945" max="1945" width="2.140625" bestFit="1" customWidth="1"/>
    <col min="1946" max="1946" width="17.5703125" customWidth="1"/>
    <col min="1947" max="1947" width="12.28515625" bestFit="1" customWidth="1"/>
    <col min="1949" max="1949" width="1.5703125" customWidth="1"/>
    <col min="1950" max="1950" width="20.140625" bestFit="1" customWidth="1"/>
    <col min="1951" max="1951" width="3.7109375" customWidth="1"/>
    <col min="1952" max="1952" width="15.5703125" customWidth="1"/>
    <col min="1953" max="1953" width="14.42578125" customWidth="1"/>
    <col min="1954" max="1954" width="25.28515625" customWidth="1"/>
    <col min="1955" max="1955" width="2" customWidth="1"/>
    <col min="1956" max="1956" width="12" bestFit="1" customWidth="1"/>
    <col min="1957" max="1957" width="4.5703125" customWidth="1"/>
    <col min="1958" max="1958" width="15.42578125" customWidth="1"/>
    <col min="1959" max="1959" width="2" bestFit="1" customWidth="1"/>
    <col min="1960" max="1960" width="15" customWidth="1"/>
    <col min="1961" max="1961" width="24.5703125" bestFit="1" customWidth="1"/>
    <col min="1962" max="1962" width="12.7109375" customWidth="1"/>
    <col min="1963" max="1963" width="27.28515625" bestFit="1" customWidth="1"/>
    <col min="1964" max="1964" width="4.5703125" customWidth="1"/>
    <col min="1966" max="1966" width="3.7109375" customWidth="1"/>
    <col min="1967" max="1967" width="16" customWidth="1"/>
    <col min="1968" max="1968" width="2" bestFit="1" customWidth="1"/>
    <col min="1969" max="1969" width="17.28515625" customWidth="1"/>
    <col min="1970" max="1970" width="2.140625" bestFit="1" customWidth="1"/>
    <col min="1971" max="1971" width="14.42578125" customWidth="1"/>
    <col min="1972" max="1972" width="52.5703125" bestFit="1" customWidth="1"/>
    <col min="1973" max="1973" width="3.140625" customWidth="1"/>
    <col min="1974" max="1974" width="16.140625" customWidth="1"/>
    <col min="1978" max="1978" width="52.5703125" bestFit="1" customWidth="1"/>
    <col min="2050" max="2050" width="26.28515625" bestFit="1" customWidth="1"/>
    <col min="2051" max="2051" width="17.42578125" customWidth="1"/>
    <col min="2052" max="2052" width="14.28515625" customWidth="1"/>
    <col min="2054" max="2054" width="25.140625" customWidth="1"/>
    <col min="2055" max="2055" width="14.42578125" customWidth="1"/>
    <col min="2056" max="2056" width="12.140625" bestFit="1" customWidth="1"/>
    <col min="2057" max="2057" width="11.7109375" bestFit="1" customWidth="1"/>
    <col min="2058" max="2058" width="11.7109375" customWidth="1"/>
    <col min="2059" max="2059" width="9.7109375" customWidth="1"/>
    <col min="2060" max="2060" width="2.7109375" customWidth="1"/>
    <col min="2061" max="2061" width="0.28515625" customWidth="1"/>
    <col min="2062" max="2066" width="0" hidden="1" customWidth="1"/>
    <col min="2067" max="2067" width="3.7109375" customWidth="1"/>
    <col min="2068" max="2170" width="0" hidden="1" customWidth="1"/>
    <col min="2172" max="2172" width="19.140625" bestFit="1" customWidth="1"/>
    <col min="2173" max="2173" width="12.7109375" bestFit="1" customWidth="1"/>
    <col min="2174" max="2174" width="4.42578125" customWidth="1"/>
    <col min="2175" max="2175" width="11.85546875" bestFit="1" customWidth="1"/>
    <col min="2176" max="2176" width="4.7109375" customWidth="1"/>
    <col min="2177" max="2177" width="12.7109375" bestFit="1" customWidth="1"/>
    <col min="2178" max="2178" width="12.7109375" customWidth="1"/>
    <col min="2180" max="2180" width="51.7109375" customWidth="1"/>
    <col min="2181" max="2181" width="1.28515625" customWidth="1"/>
    <col min="2182" max="2182" width="14.28515625" customWidth="1"/>
    <col min="2185" max="2185" width="3.7109375" customWidth="1"/>
    <col min="2186" max="2186" width="36" bestFit="1" customWidth="1"/>
    <col min="2187" max="2187" width="3.140625" customWidth="1"/>
    <col min="2188" max="2188" width="13.28515625" customWidth="1"/>
    <col min="2189" max="2189" width="3.7109375" customWidth="1"/>
    <col min="2191" max="2191" width="13.42578125" customWidth="1"/>
    <col min="2192" max="2192" width="34.85546875" bestFit="1" customWidth="1"/>
    <col min="2193" max="2193" width="3.5703125" customWidth="1"/>
    <col min="2194" max="2194" width="12.42578125" customWidth="1"/>
    <col min="2195" max="2195" width="4" customWidth="1"/>
    <col min="2196" max="2196" width="16.42578125" bestFit="1" customWidth="1"/>
    <col min="2197" max="2197" width="2.42578125" customWidth="1"/>
    <col min="2198" max="2198" width="25.42578125" customWidth="1"/>
    <col min="2199" max="2199" width="2.140625" bestFit="1" customWidth="1"/>
    <col min="2200" max="2200" width="27.140625" customWidth="1"/>
    <col min="2201" max="2201" width="2.140625" bestFit="1" customWidth="1"/>
    <col min="2202" max="2202" width="17.5703125" customWidth="1"/>
    <col min="2203" max="2203" width="12.28515625" bestFit="1" customWidth="1"/>
    <col min="2205" max="2205" width="1.5703125" customWidth="1"/>
    <col min="2206" max="2206" width="20.140625" bestFit="1" customWidth="1"/>
    <col min="2207" max="2207" width="3.7109375" customWidth="1"/>
    <col min="2208" max="2208" width="15.5703125" customWidth="1"/>
    <col min="2209" max="2209" width="14.42578125" customWidth="1"/>
    <col min="2210" max="2210" width="25.28515625" customWidth="1"/>
    <col min="2211" max="2211" width="2" customWidth="1"/>
    <col min="2212" max="2212" width="12" bestFit="1" customWidth="1"/>
    <col min="2213" max="2213" width="4.5703125" customWidth="1"/>
    <col min="2214" max="2214" width="15.42578125" customWidth="1"/>
    <col min="2215" max="2215" width="2" bestFit="1" customWidth="1"/>
    <col min="2216" max="2216" width="15" customWidth="1"/>
    <col min="2217" max="2217" width="24.5703125" bestFit="1" customWidth="1"/>
    <col min="2218" max="2218" width="12.7109375" customWidth="1"/>
    <col min="2219" max="2219" width="27.28515625" bestFit="1" customWidth="1"/>
    <col min="2220" max="2220" width="4.5703125" customWidth="1"/>
    <col min="2222" max="2222" width="3.7109375" customWidth="1"/>
    <col min="2223" max="2223" width="16" customWidth="1"/>
    <col min="2224" max="2224" width="2" bestFit="1" customWidth="1"/>
    <col min="2225" max="2225" width="17.28515625" customWidth="1"/>
    <col min="2226" max="2226" width="2.140625" bestFit="1" customWidth="1"/>
    <col min="2227" max="2227" width="14.42578125" customWidth="1"/>
    <col min="2228" max="2228" width="52.5703125" bestFit="1" customWidth="1"/>
    <col min="2229" max="2229" width="3.140625" customWidth="1"/>
    <col min="2230" max="2230" width="16.140625" customWidth="1"/>
    <col min="2234" max="2234" width="52.5703125" bestFit="1" customWidth="1"/>
    <col min="2306" max="2306" width="26.28515625" bestFit="1" customWidth="1"/>
    <col min="2307" max="2307" width="17.42578125" customWidth="1"/>
    <col min="2308" max="2308" width="14.28515625" customWidth="1"/>
    <col min="2310" max="2310" width="25.140625" customWidth="1"/>
    <col min="2311" max="2311" width="14.42578125" customWidth="1"/>
    <col min="2312" max="2312" width="12.140625" bestFit="1" customWidth="1"/>
    <col min="2313" max="2313" width="11.7109375" bestFit="1" customWidth="1"/>
    <col min="2314" max="2314" width="11.7109375" customWidth="1"/>
    <col min="2315" max="2315" width="9.7109375" customWidth="1"/>
    <col min="2316" max="2316" width="2.7109375" customWidth="1"/>
    <col min="2317" max="2317" width="0.28515625" customWidth="1"/>
    <col min="2318" max="2322" width="0" hidden="1" customWidth="1"/>
    <col min="2323" max="2323" width="3.7109375" customWidth="1"/>
    <col min="2324" max="2426" width="0" hidden="1" customWidth="1"/>
    <col min="2428" max="2428" width="19.140625" bestFit="1" customWidth="1"/>
    <col min="2429" max="2429" width="12.7109375" bestFit="1" customWidth="1"/>
    <col min="2430" max="2430" width="4.42578125" customWidth="1"/>
    <col min="2431" max="2431" width="11.85546875" bestFit="1" customWidth="1"/>
    <col min="2432" max="2432" width="4.7109375" customWidth="1"/>
    <col min="2433" max="2433" width="12.7109375" bestFit="1" customWidth="1"/>
    <col min="2434" max="2434" width="12.7109375" customWidth="1"/>
    <col min="2436" max="2436" width="51.7109375" customWidth="1"/>
    <col min="2437" max="2437" width="1.28515625" customWidth="1"/>
    <col min="2438" max="2438" width="14.28515625" customWidth="1"/>
    <col min="2441" max="2441" width="3.7109375" customWidth="1"/>
    <col min="2442" max="2442" width="36" bestFit="1" customWidth="1"/>
    <col min="2443" max="2443" width="3.140625" customWidth="1"/>
    <col min="2444" max="2444" width="13.28515625" customWidth="1"/>
    <col min="2445" max="2445" width="3.7109375" customWidth="1"/>
    <col min="2447" max="2447" width="13.42578125" customWidth="1"/>
    <col min="2448" max="2448" width="34.85546875" bestFit="1" customWidth="1"/>
    <col min="2449" max="2449" width="3.5703125" customWidth="1"/>
    <col min="2450" max="2450" width="12.42578125" customWidth="1"/>
    <col min="2451" max="2451" width="4" customWidth="1"/>
    <col min="2452" max="2452" width="16.42578125" bestFit="1" customWidth="1"/>
    <col min="2453" max="2453" width="2.42578125" customWidth="1"/>
    <col min="2454" max="2454" width="25.42578125" customWidth="1"/>
    <col min="2455" max="2455" width="2.140625" bestFit="1" customWidth="1"/>
    <col min="2456" max="2456" width="27.140625" customWidth="1"/>
    <col min="2457" max="2457" width="2.140625" bestFit="1" customWidth="1"/>
    <col min="2458" max="2458" width="17.5703125" customWidth="1"/>
    <col min="2459" max="2459" width="12.28515625" bestFit="1" customWidth="1"/>
    <col min="2461" max="2461" width="1.5703125" customWidth="1"/>
    <col min="2462" max="2462" width="20.140625" bestFit="1" customWidth="1"/>
    <col min="2463" max="2463" width="3.7109375" customWidth="1"/>
    <col min="2464" max="2464" width="15.5703125" customWidth="1"/>
    <col min="2465" max="2465" width="14.42578125" customWidth="1"/>
    <col min="2466" max="2466" width="25.28515625" customWidth="1"/>
    <col min="2467" max="2467" width="2" customWidth="1"/>
    <col min="2468" max="2468" width="12" bestFit="1" customWidth="1"/>
    <col min="2469" max="2469" width="4.5703125" customWidth="1"/>
    <col min="2470" max="2470" width="15.42578125" customWidth="1"/>
    <col min="2471" max="2471" width="2" bestFit="1" customWidth="1"/>
    <col min="2472" max="2472" width="15" customWidth="1"/>
    <col min="2473" max="2473" width="24.5703125" bestFit="1" customWidth="1"/>
    <col min="2474" max="2474" width="12.7109375" customWidth="1"/>
    <col min="2475" max="2475" width="27.28515625" bestFit="1" customWidth="1"/>
    <col min="2476" max="2476" width="4.5703125" customWidth="1"/>
    <col min="2478" max="2478" width="3.7109375" customWidth="1"/>
    <col min="2479" max="2479" width="16" customWidth="1"/>
    <col min="2480" max="2480" width="2" bestFit="1" customWidth="1"/>
    <col min="2481" max="2481" width="17.28515625" customWidth="1"/>
    <col min="2482" max="2482" width="2.140625" bestFit="1" customWidth="1"/>
    <col min="2483" max="2483" width="14.42578125" customWidth="1"/>
    <col min="2484" max="2484" width="52.5703125" bestFit="1" customWidth="1"/>
    <col min="2485" max="2485" width="3.140625" customWidth="1"/>
    <col min="2486" max="2486" width="16.140625" customWidth="1"/>
    <col min="2490" max="2490" width="52.5703125" bestFit="1" customWidth="1"/>
    <col min="2562" max="2562" width="26.28515625" bestFit="1" customWidth="1"/>
    <col min="2563" max="2563" width="17.42578125" customWidth="1"/>
    <col min="2564" max="2564" width="14.28515625" customWidth="1"/>
    <col min="2566" max="2566" width="25.140625" customWidth="1"/>
    <col min="2567" max="2567" width="14.42578125" customWidth="1"/>
    <col min="2568" max="2568" width="12.140625" bestFit="1" customWidth="1"/>
    <col min="2569" max="2569" width="11.7109375" bestFit="1" customWidth="1"/>
    <col min="2570" max="2570" width="11.7109375" customWidth="1"/>
    <col min="2571" max="2571" width="9.7109375" customWidth="1"/>
    <col min="2572" max="2572" width="2.7109375" customWidth="1"/>
    <col min="2573" max="2573" width="0.28515625" customWidth="1"/>
    <col min="2574" max="2578" width="0" hidden="1" customWidth="1"/>
    <col min="2579" max="2579" width="3.7109375" customWidth="1"/>
    <col min="2580" max="2682" width="0" hidden="1" customWidth="1"/>
    <col min="2684" max="2684" width="19.140625" bestFit="1" customWidth="1"/>
    <col min="2685" max="2685" width="12.7109375" bestFit="1" customWidth="1"/>
    <col min="2686" max="2686" width="4.42578125" customWidth="1"/>
    <col min="2687" max="2687" width="11.85546875" bestFit="1" customWidth="1"/>
    <col min="2688" max="2688" width="4.7109375" customWidth="1"/>
    <col min="2689" max="2689" width="12.7109375" bestFit="1" customWidth="1"/>
    <col min="2690" max="2690" width="12.7109375" customWidth="1"/>
    <col min="2692" max="2692" width="51.7109375" customWidth="1"/>
    <col min="2693" max="2693" width="1.28515625" customWidth="1"/>
    <col min="2694" max="2694" width="14.28515625" customWidth="1"/>
    <col min="2697" max="2697" width="3.7109375" customWidth="1"/>
    <col min="2698" max="2698" width="36" bestFit="1" customWidth="1"/>
    <col min="2699" max="2699" width="3.140625" customWidth="1"/>
    <col min="2700" max="2700" width="13.28515625" customWidth="1"/>
    <col min="2701" max="2701" width="3.7109375" customWidth="1"/>
    <col min="2703" max="2703" width="13.42578125" customWidth="1"/>
    <col min="2704" max="2704" width="34.85546875" bestFit="1" customWidth="1"/>
    <col min="2705" max="2705" width="3.5703125" customWidth="1"/>
    <col min="2706" max="2706" width="12.42578125" customWidth="1"/>
    <col min="2707" max="2707" width="4" customWidth="1"/>
    <col min="2708" max="2708" width="16.42578125" bestFit="1" customWidth="1"/>
    <col min="2709" max="2709" width="2.42578125" customWidth="1"/>
    <col min="2710" max="2710" width="25.42578125" customWidth="1"/>
    <col min="2711" max="2711" width="2.140625" bestFit="1" customWidth="1"/>
    <col min="2712" max="2712" width="27.140625" customWidth="1"/>
    <col min="2713" max="2713" width="2.140625" bestFit="1" customWidth="1"/>
    <col min="2714" max="2714" width="17.5703125" customWidth="1"/>
    <col min="2715" max="2715" width="12.28515625" bestFit="1" customWidth="1"/>
    <col min="2717" max="2717" width="1.5703125" customWidth="1"/>
    <col min="2718" max="2718" width="20.140625" bestFit="1" customWidth="1"/>
    <col min="2719" max="2719" width="3.7109375" customWidth="1"/>
    <col min="2720" max="2720" width="15.5703125" customWidth="1"/>
    <col min="2721" max="2721" width="14.42578125" customWidth="1"/>
    <col min="2722" max="2722" width="25.28515625" customWidth="1"/>
    <col min="2723" max="2723" width="2" customWidth="1"/>
    <col min="2724" max="2724" width="12" bestFit="1" customWidth="1"/>
    <col min="2725" max="2725" width="4.5703125" customWidth="1"/>
    <col min="2726" max="2726" width="15.42578125" customWidth="1"/>
    <col min="2727" max="2727" width="2" bestFit="1" customWidth="1"/>
    <col min="2728" max="2728" width="15" customWidth="1"/>
    <col min="2729" max="2729" width="24.5703125" bestFit="1" customWidth="1"/>
    <col min="2730" max="2730" width="12.7109375" customWidth="1"/>
    <col min="2731" max="2731" width="27.28515625" bestFit="1" customWidth="1"/>
    <col min="2732" max="2732" width="4.5703125" customWidth="1"/>
    <col min="2734" max="2734" width="3.7109375" customWidth="1"/>
    <col min="2735" max="2735" width="16" customWidth="1"/>
    <col min="2736" max="2736" width="2" bestFit="1" customWidth="1"/>
    <col min="2737" max="2737" width="17.28515625" customWidth="1"/>
    <col min="2738" max="2738" width="2.140625" bestFit="1" customWidth="1"/>
    <col min="2739" max="2739" width="14.42578125" customWidth="1"/>
    <col min="2740" max="2740" width="52.5703125" bestFit="1" customWidth="1"/>
    <col min="2741" max="2741" width="3.140625" customWidth="1"/>
    <col min="2742" max="2742" width="16.140625" customWidth="1"/>
    <col min="2746" max="2746" width="52.5703125" bestFit="1" customWidth="1"/>
    <col min="2818" max="2818" width="26.28515625" bestFit="1" customWidth="1"/>
    <col min="2819" max="2819" width="17.42578125" customWidth="1"/>
    <col min="2820" max="2820" width="14.28515625" customWidth="1"/>
    <col min="2822" max="2822" width="25.140625" customWidth="1"/>
    <col min="2823" max="2823" width="14.42578125" customWidth="1"/>
    <col min="2824" max="2824" width="12.140625" bestFit="1" customWidth="1"/>
    <col min="2825" max="2825" width="11.7109375" bestFit="1" customWidth="1"/>
    <col min="2826" max="2826" width="11.7109375" customWidth="1"/>
    <col min="2827" max="2827" width="9.7109375" customWidth="1"/>
    <col min="2828" max="2828" width="2.7109375" customWidth="1"/>
    <col min="2829" max="2829" width="0.28515625" customWidth="1"/>
    <col min="2830" max="2834" width="0" hidden="1" customWidth="1"/>
    <col min="2835" max="2835" width="3.7109375" customWidth="1"/>
    <col min="2836" max="2938" width="0" hidden="1" customWidth="1"/>
    <col min="2940" max="2940" width="19.140625" bestFit="1" customWidth="1"/>
    <col min="2941" max="2941" width="12.7109375" bestFit="1" customWidth="1"/>
    <col min="2942" max="2942" width="4.42578125" customWidth="1"/>
    <col min="2943" max="2943" width="11.85546875" bestFit="1" customWidth="1"/>
    <col min="2944" max="2944" width="4.7109375" customWidth="1"/>
    <col min="2945" max="2945" width="12.7109375" bestFit="1" customWidth="1"/>
    <col min="2946" max="2946" width="12.7109375" customWidth="1"/>
    <col min="2948" max="2948" width="51.7109375" customWidth="1"/>
    <col min="2949" max="2949" width="1.28515625" customWidth="1"/>
    <col min="2950" max="2950" width="14.28515625" customWidth="1"/>
    <col min="2953" max="2953" width="3.7109375" customWidth="1"/>
    <col min="2954" max="2954" width="36" bestFit="1" customWidth="1"/>
    <col min="2955" max="2955" width="3.140625" customWidth="1"/>
    <col min="2956" max="2956" width="13.28515625" customWidth="1"/>
    <col min="2957" max="2957" width="3.7109375" customWidth="1"/>
    <col min="2959" max="2959" width="13.42578125" customWidth="1"/>
    <col min="2960" max="2960" width="34.85546875" bestFit="1" customWidth="1"/>
    <col min="2961" max="2961" width="3.5703125" customWidth="1"/>
    <col min="2962" max="2962" width="12.42578125" customWidth="1"/>
    <col min="2963" max="2963" width="4" customWidth="1"/>
    <col min="2964" max="2964" width="16.42578125" bestFit="1" customWidth="1"/>
    <col min="2965" max="2965" width="2.42578125" customWidth="1"/>
    <col min="2966" max="2966" width="25.42578125" customWidth="1"/>
    <col min="2967" max="2967" width="2.140625" bestFit="1" customWidth="1"/>
    <col min="2968" max="2968" width="27.140625" customWidth="1"/>
    <col min="2969" max="2969" width="2.140625" bestFit="1" customWidth="1"/>
    <col min="2970" max="2970" width="17.5703125" customWidth="1"/>
    <col min="2971" max="2971" width="12.28515625" bestFit="1" customWidth="1"/>
    <col min="2973" max="2973" width="1.5703125" customWidth="1"/>
    <col min="2974" max="2974" width="20.140625" bestFit="1" customWidth="1"/>
    <col min="2975" max="2975" width="3.7109375" customWidth="1"/>
    <col min="2976" max="2976" width="15.5703125" customWidth="1"/>
    <col min="2977" max="2977" width="14.42578125" customWidth="1"/>
    <col min="2978" max="2978" width="25.28515625" customWidth="1"/>
    <col min="2979" max="2979" width="2" customWidth="1"/>
    <col min="2980" max="2980" width="12" bestFit="1" customWidth="1"/>
    <col min="2981" max="2981" width="4.5703125" customWidth="1"/>
    <col min="2982" max="2982" width="15.42578125" customWidth="1"/>
    <col min="2983" max="2983" width="2" bestFit="1" customWidth="1"/>
    <col min="2984" max="2984" width="15" customWidth="1"/>
    <col min="2985" max="2985" width="24.5703125" bestFit="1" customWidth="1"/>
    <col min="2986" max="2986" width="12.7109375" customWidth="1"/>
    <col min="2987" max="2987" width="27.28515625" bestFit="1" customWidth="1"/>
    <col min="2988" max="2988" width="4.5703125" customWidth="1"/>
    <col min="2990" max="2990" width="3.7109375" customWidth="1"/>
    <col min="2991" max="2991" width="16" customWidth="1"/>
    <col min="2992" max="2992" width="2" bestFit="1" customWidth="1"/>
    <col min="2993" max="2993" width="17.28515625" customWidth="1"/>
    <col min="2994" max="2994" width="2.140625" bestFit="1" customWidth="1"/>
    <col min="2995" max="2995" width="14.42578125" customWidth="1"/>
    <col min="2996" max="2996" width="52.5703125" bestFit="1" customWidth="1"/>
    <col min="2997" max="2997" width="3.140625" customWidth="1"/>
    <col min="2998" max="2998" width="16.140625" customWidth="1"/>
    <col min="3002" max="3002" width="52.5703125" bestFit="1" customWidth="1"/>
    <col min="3074" max="3074" width="26.28515625" bestFit="1" customWidth="1"/>
    <col min="3075" max="3075" width="17.42578125" customWidth="1"/>
    <col min="3076" max="3076" width="14.28515625" customWidth="1"/>
    <col min="3078" max="3078" width="25.140625" customWidth="1"/>
    <col min="3079" max="3079" width="14.42578125" customWidth="1"/>
    <col min="3080" max="3080" width="12.140625" bestFit="1" customWidth="1"/>
    <col min="3081" max="3081" width="11.7109375" bestFit="1" customWidth="1"/>
    <col min="3082" max="3082" width="11.7109375" customWidth="1"/>
    <col min="3083" max="3083" width="9.7109375" customWidth="1"/>
    <col min="3084" max="3084" width="2.7109375" customWidth="1"/>
    <col min="3085" max="3085" width="0.28515625" customWidth="1"/>
    <col min="3086" max="3090" width="0" hidden="1" customWidth="1"/>
    <col min="3091" max="3091" width="3.7109375" customWidth="1"/>
    <col min="3092" max="3194" width="0" hidden="1" customWidth="1"/>
    <col min="3196" max="3196" width="19.140625" bestFit="1" customWidth="1"/>
    <col min="3197" max="3197" width="12.7109375" bestFit="1" customWidth="1"/>
    <col min="3198" max="3198" width="4.42578125" customWidth="1"/>
    <col min="3199" max="3199" width="11.85546875" bestFit="1" customWidth="1"/>
    <col min="3200" max="3200" width="4.7109375" customWidth="1"/>
    <col min="3201" max="3201" width="12.7109375" bestFit="1" customWidth="1"/>
    <col min="3202" max="3202" width="12.7109375" customWidth="1"/>
    <col min="3204" max="3204" width="51.7109375" customWidth="1"/>
    <col min="3205" max="3205" width="1.28515625" customWidth="1"/>
    <col min="3206" max="3206" width="14.28515625" customWidth="1"/>
    <col min="3209" max="3209" width="3.7109375" customWidth="1"/>
    <col min="3210" max="3210" width="36" bestFit="1" customWidth="1"/>
    <col min="3211" max="3211" width="3.140625" customWidth="1"/>
    <col min="3212" max="3212" width="13.28515625" customWidth="1"/>
    <col min="3213" max="3213" width="3.7109375" customWidth="1"/>
    <col min="3215" max="3215" width="13.42578125" customWidth="1"/>
    <col min="3216" max="3216" width="34.85546875" bestFit="1" customWidth="1"/>
    <col min="3217" max="3217" width="3.5703125" customWidth="1"/>
    <col min="3218" max="3218" width="12.42578125" customWidth="1"/>
    <col min="3219" max="3219" width="4" customWidth="1"/>
    <col min="3220" max="3220" width="16.42578125" bestFit="1" customWidth="1"/>
    <col min="3221" max="3221" width="2.42578125" customWidth="1"/>
    <col min="3222" max="3222" width="25.42578125" customWidth="1"/>
    <col min="3223" max="3223" width="2.140625" bestFit="1" customWidth="1"/>
    <col min="3224" max="3224" width="27.140625" customWidth="1"/>
    <col min="3225" max="3225" width="2.140625" bestFit="1" customWidth="1"/>
    <col min="3226" max="3226" width="17.5703125" customWidth="1"/>
    <col min="3227" max="3227" width="12.28515625" bestFit="1" customWidth="1"/>
    <col min="3229" max="3229" width="1.5703125" customWidth="1"/>
    <col min="3230" max="3230" width="20.140625" bestFit="1" customWidth="1"/>
    <col min="3231" max="3231" width="3.7109375" customWidth="1"/>
    <col min="3232" max="3232" width="15.5703125" customWidth="1"/>
    <col min="3233" max="3233" width="14.42578125" customWidth="1"/>
    <col min="3234" max="3234" width="25.28515625" customWidth="1"/>
    <col min="3235" max="3235" width="2" customWidth="1"/>
    <col min="3236" max="3236" width="12" bestFit="1" customWidth="1"/>
    <col min="3237" max="3237" width="4.5703125" customWidth="1"/>
    <col min="3238" max="3238" width="15.42578125" customWidth="1"/>
    <col min="3239" max="3239" width="2" bestFit="1" customWidth="1"/>
    <col min="3240" max="3240" width="15" customWidth="1"/>
    <col min="3241" max="3241" width="24.5703125" bestFit="1" customWidth="1"/>
    <col min="3242" max="3242" width="12.7109375" customWidth="1"/>
    <col min="3243" max="3243" width="27.28515625" bestFit="1" customWidth="1"/>
    <col min="3244" max="3244" width="4.5703125" customWidth="1"/>
    <col min="3246" max="3246" width="3.7109375" customWidth="1"/>
    <col min="3247" max="3247" width="16" customWidth="1"/>
    <col min="3248" max="3248" width="2" bestFit="1" customWidth="1"/>
    <col min="3249" max="3249" width="17.28515625" customWidth="1"/>
    <col min="3250" max="3250" width="2.140625" bestFit="1" customWidth="1"/>
    <col min="3251" max="3251" width="14.42578125" customWidth="1"/>
    <col min="3252" max="3252" width="52.5703125" bestFit="1" customWidth="1"/>
    <col min="3253" max="3253" width="3.140625" customWidth="1"/>
    <col min="3254" max="3254" width="16.140625" customWidth="1"/>
    <col min="3258" max="3258" width="52.5703125" bestFit="1" customWidth="1"/>
    <col min="3330" max="3330" width="26.28515625" bestFit="1" customWidth="1"/>
    <col min="3331" max="3331" width="17.42578125" customWidth="1"/>
    <col min="3332" max="3332" width="14.28515625" customWidth="1"/>
    <col min="3334" max="3334" width="25.140625" customWidth="1"/>
    <col min="3335" max="3335" width="14.42578125" customWidth="1"/>
    <col min="3336" max="3336" width="12.140625" bestFit="1" customWidth="1"/>
    <col min="3337" max="3337" width="11.7109375" bestFit="1" customWidth="1"/>
    <col min="3338" max="3338" width="11.7109375" customWidth="1"/>
    <col min="3339" max="3339" width="9.7109375" customWidth="1"/>
    <col min="3340" max="3340" width="2.7109375" customWidth="1"/>
    <col min="3341" max="3341" width="0.28515625" customWidth="1"/>
    <col min="3342" max="3346" width="0" hidden="1" customWidth="1"/>
    <col min="3347" max="3347" width="3.7109375" customWidth="1"/>
    <col min="3348" max="3450" width="0" hidden="1" customWidth="1"/>
    <col min="3452" max="3452" width="19.140625" bestFit="1" customWidth="1"/>
    <col min="3453" max="3453" width="12.7109375" bestFit="1" customWidth="1"/>
    <col min="3454" max="3454" width="4.42578125" customWidth="1"/>
    <col min="3455" max="3455" width="11.85546875" bestFit="1" customWidth="1"/>
    <col min="3456" max="3456" width="4.7109375" customWidth="1"/>
    <col min="3457" max="3457" width="12.7109375" bestFit="1" customWidth="1"/>
    <col min="3458" max="3458" width="12.7109375" customWidth="1"/>
    <col min="3460" max="3460" width="51.7109375" customWidth="1"/>
    <col min="3461" max="3461" width="1.28515625" customWidth="1"/>
    <col min="3462" max="3462" width="14.28515625" customWidth="1"/>
    <col min="3465" max="3465" width="3.7109375" customWidth="1"/>
    <col min="3466" max="3466" width="36" bestFit="1" customWidth="1"/>
    <col min="3467" max="3467" width="3.140625" customWidth="1"/>
    <col min="3468" max="3468" width="13.28515625" customWidth="1"/>
    <col min="3469" max="3469" width="3.7109375" customWidth="1"/>
    <col min="3471" max="3471" width="13.42578125" customWidth="1"/>
    <col min="3472" max="3472" width="34.85546875" bestFit="1" customWidth="1"/>
    <col min="3473" max="3473" width="3.5703125" customWidth="1"/>
    <col min="3474" max="3474" width="12.42578125" customWidth="1"/>
    <col min="3475" max="3475" width="4" customWidth="1"/>
    <col min="3476" max="3476" width="16.42578125" bestFit="1" customWidth="1"/>
    <col min="3477" max="3477" width="2.42578125" customWidth="1"/>
    <col min="3478" max="3478" width="25.42578125" customWidth="1"/>
    <col min="3479" max="3479" width="2.140625" bestFit="1" customWidth="1"/>
    <col min="3480" max="3480" width="27.140625" customWidth="1"/>
    <col min="3481" max="3481" width="2.140625" bestFit="1" customWidth="1"/>
    <col min="3482" max="3482" width="17.5703125" customWidth="1"/>
    <col min="3483" max="3483" width="12.28515625" bestFit="1" customWidth="1"/>
    <col min="3485" max="3485" width="1.5703125" customWidth="1"/>
    <col min="3486" max="3486" width="20.140625" bestFit="1" customWidth="1"/>
    <col min="3487" max="3487" width="3.7109375" customWidth="1"/>
    <col min="3488" max="3488" width="15.5703125" customWidth="1"/>
    <col min="3489" max="3489" width="14.42578125" customWidth="1"/>
    <col min="3490" max="3490" width="25.28515625" customWidth="1"/>
    <col min="3491" max="3491" width="2" customWidth="1"/>
    <col min="3492" max="3492" width="12" bestFit="1" customWidth="1"/>
    <col min="3493" max="3493" width="4.5703125" customWidth="1"/>
    <col min="3494" max="3494" width="15.42578125" customWidth="1"/>
    <col min="3495" max="3495" width="2" bestFit="1" customWidth="1"/>
    <col min="3496" max="3496" width="15" customWidth="1"/>
    <col min="3497" max="3497" width="24.5703125" bestFit="1" customWidth="1"/>
    <col min="3498" max="3498" width="12.7109375" customWidth="1"/>
    <col min="3499" max="3499" width="27.28515625" bestFit="1" customWidth="1"/>
    <col min="3500" max="3500" width="4.5703125" customWidth="1"/>
    <col min="3502" max="3502" width="3.7109375" customWidth="1"/>
    <col min="3503" max="3503" width="16" customWidth="1"/>
    <col min="3504" max="3504" width="2" bestFit="1" customWidth="1"/>
    <col min="3505" max="3505" width="17.28515625" customWidth="1"/>
    <col min="3506" max="3506" width="2.140625" bestFit="1" customWidth="1"/>
    <col min="3507" max="3507" width="14.42578125" customWidth="1"/>
    <col min="3508" max="3508" width="52.5703125" bestFit="1" customWidth="1"/>
    <col min="3509" max="3509" width="3.140625" customWidth="1"/>
    <col min="3510" max="3510" width="16.140625" customWidth="1"/>
    <col min="3514" max="3514" width="52.5703125" bestFit="1" customWidth="1"/>
    <col min="3586" max="3586" width="26.28515625" bestFit="1" customWidth="1"/>
    <col min="3587" max="3587" width="17.42578125" customWidth="1"/>
    <col min="3588" max="3588" width="14.28515625" customWidth="1"/>
    <col min="3590" max="3590" width="25.140625" customWidth="1"/>
    <col min="3591" max="3591" width="14.42578125" customWidth="1"/>
    <col min="3592" max="3592" width="12.140625" bestFit="1" customWidth="1"/>
    <col min="3593" max="3593" width="11.7109375" bestFit="1" customWidth="1"/>
    <col min="3594" max="3594" width="11.7109375" customWidth="1"/>
    <col min="3595" max="3595" width="9.7109375" customWidth="1"/>
    <col min="3596" max="3596" width="2.7109375" customWidth="1"/>
    <col min="3597" max="3597" width="0.28515625" customWidth="1"/>
    <col min="3598" max="3602" width="0" hidden="1" customWidth="1"/>
    <col min="3603" max="3603" width="3.7109375" customWidth="1"/>
    <col min="3604" max="3706" width="0" hidden="1" customWidth="1"/>
    <col min="3708" max="3708" width="19.140625" bestFit="1" customWidth="1"/>
    <col min="3709" max="3709" width="12.7109375" bestFit="1" customWidth="1"/>
    <col min="3710" max="3710" width="4.42578125" customWidth="1"/>
    <col min="3711" max="3711" width="11.85546875" bestFit="1" customWidth="1"/>
    <col min="3712" max="3712" width="4.7109375" customWidth="1"/>
    <col min="3713" max="3713" width="12.7109375" bestFit="1" customWidth="1"/>
    <col min="3714" max="3714" width="12.7109375" customWidth="1"/>
    <col min="3716" max="3716" width="51.7109375" customWidth="1"/>
    <col min="3717" max="3717" width="1.28515625" customWidth="1"/>
    <col min="3718" max="3718" width="14.28515625" customWidth="1"/>
    <col min="3721" max="3721" width="3.7109375" customWidth="1"/>
    <col min="3722" max="3722" width="36" bestFit="1" customWidth="1"/>
    <col min="3723" max="3723" width="3.140625" customWidth="1"/>
    <col min="3724" max="3724" width="13.28515625" customWidth="1"/>
    <col min="3725" max="3725" width="3.7109375" customWidth="1"/>
    <col min="3727" max="3727" width="13.42578125" customWidth="1"/>
    <col min="3728" max="3728" width="34.85546875" bestFit="1" customWidth="1"/>
    <col min="3729" max="3729" width="3.5703125" customWidth="1"/>
    <col min="3730" max="3730" width="12.42578125" customWidth="1"/>
    <col min="3731" max="3731" width="4" customWidth="1"/>
    <col min="3732" max="3732" width="16.42578125" bestFit="1" customWidth="1"/>
    <col min="3733" max="3733" width="2.42578125" customWidth="1"/>
    <col min="3734" max="3734" width="25.42578125" customWidth="1"/>
    <col min="3735" max="3735" width="2.140625" bestFit="1" customWidth="1"/>
    <col min="3736" max="3736" width="27.140625" customWidth="1"/>
    <col min="3737" max="3737" width="2.140625" bestFit="1" customWidth="1"/>
    <col min="3738" max="3738" width="17.5703125" customWidth="1"/>
    <col min="3739" max="3739" width="12.28515625" bestFit="1" customWidth="1"/>
    <col min="3741" max="3741" width="1.5703125" customWidth="1"/>
    <col min="3742" max="3742" width="20.140625" bestFit="1" customWidth="1"/>
    <col min="3743" max="3743" width="3.7109375" customWidth="1"/>
    <col min="3744" max="3744" width="15.5703125" customWidth="1"/>
    <col min="3745" max="3745" width="14.42578125" customWidth="1"/>
    <col min="3746" max="3746" width="25.28515625" customWidth="1"/>
    <col min="3747" max="3747" width="2" customWidth="1"/>
    <col min="3748" max="3748" width="12" bestFit="1" customWidth="1"/>
    <col min="3749" max="3749" width="4.5703125" customWidth="1"/>
    <col min="3750" max="3750" width="15.42578125" customWidth="1"/>
    <col min="3751" max="3751" width="2" bestFit="1" customWidth="1"/>
    <col min="3752" max="3752" width="15" customWidth="1"/>
    <col min="3753" max="3753" width="24.5703125" bestFit="1" customWidth="1"/>
    <col min="3754" max="3754" width="12.7109375" customWidth="1"/>
    <col min="3755" max="3755" width="27.28515625" bestFit="1" customWidth="1"/>
    <col min="3756" max="3756" width="4.5703125" customWidth="1"/>
    <col min="3758" max="3758" width="3.7109375" customWidth="1"/>
    <col min="3759" max="3759" width="16" customWidth="1"/>
    <col min="3760" max="3760" width="2" bestFit="1" customWidth="1"/>
    <col min="3761" max="3761" width="17.28515625" customWidth="1"/>
    <col min="3762" max="3762" width="2.140625" bestFit="1" customWidth="1"/>
    <col min="3763" max="3763" width="14.42578125" customWidth="1"/>
    <col min="3764" max="3764" width="52.5703125" bestFit="1" customWidth="1"/>
    <col min="3765" max="3765" width="3.140625" customWidth="1"/>
    <col min="3766" max="3766" width="16.140625" customWidth="1"/>
    <col min="3770" max="3770" width="52.5703125" bestFit="1" customWidth="1"/>
    <col min="3842" max="3842" width="26.28515625" bestFit="1" customWidth="1"/>
    <col min="3843" max="3843" width="17.42578125" customWidth="1"/>
    <col min="3844" max="3844" width="14.28515625" customWidth="1"/>
    <col min="3846" max="3846" width="25.140625" customWidth="1"/>
    <col min="3847" max="3847" width="14.42578125" customWidth="1"/>
    <col min="3848" max="3848" width="12.140625" bestFit="1" customWidth="1"/>
    <col min="3849" max="3849" width="11.7109375" bestFit="1" customWidth="1"/>
    <col min="3850" max="3850" width="11.7109375" customWidth="1"/>
    <col min="3851" max="3851" width="9.7109375" customWidth="1"/>
    <col min="3852" max="3852" width="2.7109375" customWidth="1"/>
    <col min="3853" max="3853" width="0.28515625" customWidth="1"/>
    <col min="3854" max="3858" width="0" hidden="1" customWidth="1"/>
    <col min="3859" max="3859" width="3.7109375" customWidth="1"/>
    <col min="3860" max="3962" width="0" hidden="1" customWidth="1"/>
    <col min="3964" max="3964" width="19.140625" bestFit="1" customWidth="1"/>
    <col min="3965" max="3965" width="12.7109375" bestFit="1" customWidth="1"/>
    <col min="3966" max="3966" width="4.42578125" customWidth="1"/>
    <col min="3967" max="3967" width="11.85546875" bestFit="1" customWidth="1"/>
    <col min="3968" max="3968" width="4.7109375" customWidth="1"/>
    <col min="3969" max="3969" width="12.7109375" bestFit="1" customWidth="1"/>
    <col min="3970" max="3970" width="12.7109375" customWidth="1"/>
    <col min="3972" max="3972" width="51.7109375" customWidth="1"/>
    <col min="3973" max="3973" width="1.28515625" customWidth="1"/>
    <col min="3974" max="3974" width="14.28515625" customWidth="1"/>
    <col min="3977" max="3977" width="3.7109375" customWidth="1"/>
    <col min="3978" max="3978" width="36" bestFit="1" customWidth="1"/>
    <col min="3979" max="3979" width="3.140625" customWidth="1"/>
    <col min="3980" max="3980" width="13.28515625" customWidth="1"/>
    <col min="3981" max="3981" width="3.7109375" customWidth="1"/>
    <col min="3983" max="3983" width="13.42578125" customWidth="1"/>
    <col min="3984" max="3984" width="34.85546875" bestFit="1" customWidth="1"/>
    <col min="3985" max="3985" width="3.5703125" customWidth="1"/>
    <col min="3986" max="3986" width="12.42578125" customWidth="1"/>
    <col min="3987" max="3987" width="4" customWidth="1"/>
    <col min="3988" max="3988" width="16.42578125" bestFit="1" customWidth="1"/>
    <col min="3989" max="3989" width="2.42578125" customWidth="1"/>
    <col min="3990" max="3990" width="25.42578125" customWidth="1"/>
    <col min="3991" max="3991" width="2.140625" bestFit="1" customWidth="1"/>
    <col min="3992" max="3992" width="27.140625" customWidth="1"/>
    <col min="3993" max="3993" width="2.140625" bestFit="1" customWidth="1"/>
    <col min="3994" max="3994" width="17.5703125" customWidth="1"/>
    <col min="3995" max="3995" width="12.28515625" bestFit="1" customWidth="1"/>
    <col min="3997" max="3997" width="1.5703125" customWidth="1"/>
    <col min="3998" max="3998" width="20.140625" bestFit="1" customWidth="1"/>
    <col min="3999" max="3999" width="3.7109375" customWidth="1"/>
    <col min="4000" max="4000" width="15.5703125" customWidth="1"/>
    <col min="4001" max="4001" width="14.42578125" customWidth="1"/>
    <col min="4002" max="4002" width="25.28515625" customWidth="1"/>
    <col min="4003" max="4003" width="2" customWidth="1"/>
    <col min="4004" max="4004" width="12" bestFit="1" customWidth="1"/>
    <col min="4005" max="4005" width="4.5703125" customWidth="1"/>
    <col min="4006" max="4006" width="15.42578125" customWidth="1"/>
    <col min="4007" max="4007" width="2" bestFit="1" customWidth="1"/>
    <col min="4008" max="4008" width="15" customWidth="1"/>
    <col min="4009" max="4009" width="24.5703125" bestFit="1" customWidth="1"/>
    <col min="4010" max="4010" width="12.7109375" customWidth="1"/>
    <col min="4011" max="4011" width="27.28515625" bestFit="1" customWidth="1"/>
    <col min="4012" max="4012" width="4.5703125" customWidth="1"/>
    <col min="4014" max="4014" width="3.7109375" customWidth="1"/>
    <col min="4015" max="4015" width="16" customWidth="1"/>
    <col min="4016" max="4016" width="2" bestFit="1" customWidth="1"/>
    <col min="4017" max="4017" width="17.28515625" customWidth="1"/>
    <col min="4018" max="4018" width="2.140625" bestFit="1" customWidth="1"/>
    <col min="4019" max="4019" width="14.42578125" customWidth="1"/>
    <col min="4020" max="4020" width="52.5703125" bestFit="1" customWidth="1"/>
    <col min="4021" max="4021" width="3.140625" customWidth="1"/>
    <col min="4022" max="4022" width="16.140625" customWidth="1"/>
    <col min="4026" max="4026" width="52.5703125" bestFit="1" customWidth="1"/>
    <col min="4098" max="4098" width="26.28515625" bestFit="1" customWidth="1"/>
    <col min="4099" max="4099" width="17.42578125" customWidth="1"/>
    <col min="4100" max="4100" width="14.28515625" customWidth="1"/>
    <col min="4102" max="4102" width="25.140625" customWidth="1"/>
    <col min="4103" max="4103" width="14.42578125" customWidth="1"/>
    <col min="4104" max="4104" width="12.140625" bestFit="1" customWidth="1"/>
    <col min="4105" max="4105" width="11.7109375" bestFit="1" customWidth="1"/>
    <col min="4106" max="4106" width="11.7109375" customWidth="1"/>
    <col min="4107" max="4107" width="9.7109375" customWidth="1"/>
    <col min="4108" max="4108" width="2.7109375" customWidth="1"/>
    <col min="4109" max="4109" width="0.28515625" customWidth="1"/>
    <col min="4110" max="4114" width="0" hidden="1" customWidth="1"/>
    <col min="4115" max="4115" width="3.7109375" customWidth="1"/>
    <col min="4116" max="4218" width="0" hidden="1" customWidth="1"/>
    <col min="4220" max="4220" width="19.140625" bestFit="1" customWidth="1"/>
    <col min="4221" max="4221" width="12.7109375" bestFit="1" customWidth="1"/>
    <col min="4222" max="4222" width="4.42578125" customWidth="1"/>
    <col min="4223" max="4223" width="11.85546875" bestFit="1" customWidth="1"/>
    <col min="4224" max="4224" width="4.7109375" customWidth="1"/>
    <col min="4225" max="4225" width="12.7109375" bestFit="1" customWidth="1"/>
    <col min="4226" max="4226" width="12.7109375" customWidth="1"/>
    <col min="4228" max="4228" width="51.7109375" customWidth="1"/>
    <col min="4229" max="4229" width="1.28515625" customWidth="1"/>
    <col min="4230" max="4230" width="14.28515625" customWidth="1"/>
    <col min="4233" max="4233" width="3.7109375" customWidth="1"/>
    <col min="4234" max="4234" width="36" bestFit="1" customWidth="1"/>
    <col min="4235" max="4235" width="3.140625" customWidth="1"/>
    <col min="4236" max="4236" width="13.28515625" customWidth="1"/>
    <col min="4237" max="4237" width="3.7109375" customWidth="1"/>
    <col min="4239" max="4239" width="13.42578125" customWidth="1"/>
    <col min="4240" max="4240" width="34.85546875" bestFit="1" customWidth="1"/>
    <col min="4241" max="4241" width="3.5703125" customWidth="1"/>
    <col min="4242" max="4242" width="12.42578125" customWidth="1"/>
    <col min="4243" max="4243" width="4" customWidth="1"/>
    <col min="4244" max="4244" width="16.42578125" bestFit="1" customWidth="1"/>
    <col min="4245" max="4245" width="2.42578125" customWidth="1"/>
    <col min="4246" max="4246" width="25.42578125" customWidth="1"/>
    <col min="4247" max="4247" width="2.140625" bestFit="1" customWidth="1"/>
    <col min="4248" max="4248" width="27.140625" customWidth="1"/>
    <col min="4249" max="4249" width="2.140625" bestFit="1" customWidth="1"/>
    <col min="4250" max="4250" width="17.5703125" customWidth="1"/>
    <col min="4251" max="4251" width="12.28515625" bestFit="1" customWidth="1"/>
    <col min="4253" max="4253" width="1.5703125" customWidth="1"/>
    <col min="4254" max="4254" width="20.140625" bestFit="1" customWidth="1"/>
    <col min="4255" max="4255" width="3.7109375" customWidth="1"/>
    <col min="4256" max="4256" width="15.5703125" customWidth="1"/>
    <col min="4257" max="4257" width="14.42578125" customWidth="1"/>
    <col min="4258" max="4258" width="25.28515625" customWidth="1"/>
    <col min="4259" max="4259" width="2" customWidth="1"/>
    <col min="4260" max="4260" width="12" bestFit="1" customWidth="1"/>
    <col min="4261" max="4261" width="4.5703125" customWidth="1"/>
    <col min="4262" max="4262" width="15.42578125" customWidth="1"/>
    <col min="4263" max="4263" width="2" bestFit="1" customWidth="1"/>
    <col min="4264" max="4264" width="15" customWidth="1"/>
    <col min="4265" max="4265" width="24.5703125" bestFit="1" customWidth="1"/>
    <col min="4266" max="4266" width="12.7109375" customWidth="1"/>
    <col min="4267" max="4267" width="27.28515625" bestFit="1" customWidth="1"/>
    <col min="4268" max="4268" width="4.5703125" customWidth="1"/>
    <col min="4270" max="4270" width="3.7109375" customWidth="1"/>
    <col min="4271" max="4271" width="16" customWidth="1"/>
    <col min="4272" max="4272" width="2" bestFit="1" customWidth="1"/>
    <col min="4273" max="4273" width="17.28515625" customWidth="1"/>
    <col min="4274" max="4274" width="2.140625" bestFit="1" customWidth="1"/>
    <col min="4275" max="4275" width="14.42578125" customWidth="1"/>
    <col min="4276" max="4276" width="52.5703125" bestFit="1" customWidth="1"/>
    <col min="4277" max="4277" width="3.140625" customWidth="1"/>
    <col min="4278" max="4278" width="16.140625" customWidth="1"/>
    <col min="4282" max="4282" width="52.5703125" bestFit="1" customWidth="1"/>
    <col min="4354" max="4354" width="26.28515625" bestFit="1" customWidth="1"/>
    <col min="4355" max="4355" width="17.42578125" customWidth="1"/>
    <col min="4356" max="4356" width="14.28515625" customWidth="1"/>
    <col min="4358" max="4358" width="25.140625" customWidth="1"/>
    <col min="4359" max="4359" width="14.42578125" customWidth="1"/>
    <col min="4360" max="4360" width="12.140625" bestFit="1" customWidth="1"/>
    <col min="4361" max="4361" width="11.7109375" bestFit="1" customWidth="1"/>
    <col min="4362" max="4362" width="11.7109375" customWidth="1"/>
    <col min="4363" max="4363" width="9.7109375" customWidth="1"/>
    <col min="4364" max="4364" width="2.7109375" customWidth="1"/>
    <col min="4365" max="4365" width="0.28515625" customWidth="1"/>
    <col min="4366" max="4370" width="0" hidden="1" customWidth="1"/>
    <col min="4371" max="4371" width="3.7109375" customWidth="1"/>
    <col min="4372" max="4474" width="0" hidden="1" customWidth="1"/>
    <col min="4476" max="4476" width="19.140625" bestFit="1" customWidth="1"/>
    <col min="4477" max="4477" width="12.7109375" bestFit="1" customWidth="1"/>
    <col min="4478" max="4478" width="4.42578125" customWidth="1"/>
    <col min="4479" max="4479" width="11.85546875" bestFit="1" customWidth="1"/>
    <col min="4480" max="4480" width="4.7109375" customWidth="1"/>
    <col min="4481" max="4481" width="12.7109375" bestFit="1" customWidth="1"/>
    <col min="4482" max="4482" width="12.7109375" customWidth="1"/>
    <col min="4484" max="4484" width="51.7109375" customWidth="1"/>
    <col min="4485" max="4485" width="1.28515625" customWidth="1"/>
    <col min="4486" max="4486" width="14.28515625" customWidth="1"/>
    <col min="4489" max="4489" width="3.7109375" customWidth="1"/>
    <col min="4490" max="4490" width="36" bestFit="1" customWidth="1"/>
    <col min="4491" max="4491" width="3.140625" customWidth="1"/>
    <col min="4492" max="4492" width="13.28515625" customWidth="1"/>
    <col min="4493" max="4493" width="3.7109375" customWidth="1"/>
    <col min="4495" max="4495" width="13.42578125" customWidth="1"/>
    <col min="4496" max="4496" width="34.85546875" bestFit="1" customWidth="1"/>
    <col min="4497" max="4497" width="3.5703125" customWidth="1"/>
    <col min="4498" max="4498" width="12.42578125" customWidth="1"/>
    <col min="4499" max="4499" width="4" customWidth="1"/>
    <col min="4500" max="4500" width="16.42578125" bestFit="1" customWidth="1"/>
    <col min="4501" max="4501" width="2.42578125" customWidth="1"/>
    <col min="4502" max="4502" width="25.42578125" customWidth="1"/>
    <col min="4503" max="4503" width="2.140625" bestFit="1" customWidth="1"/>
    <col min="4504" max="4504" width="27.140625" customWidth="1"/>
    <col min="4505" max="4505" width="2.140625" bestFit="1" customWidth="1"/>
    <col min="4506" max="4506" width="17.5703125" customWidth="1"/>
    <col min="4507" max="4507" width="12.28515625" bestFit="1" customWidth="1"/>
    <col min="4509" max="4509" width="1.5703125" customWidth="1"/>
    <col min="4510" max="4510" width="20.140625" bestFit="1" customWidth="1"/>
    <col min="4511" max="4511" width="3.7109375" customWidth="1"/>
    <col min="4512" max="4512" width="15.5703125" customWidth="1"/>
    <col min="4513" max="4513" width="14.42578125" customWidth="1"/>
    <col min="4514" max="4514" width="25.28515625" customWidth="1"/>
    <col min="4515" max="4515" width="2" customWidth="1"/>
    <col min="4516" max="4516" width="12" bestFit="1" customWidth="1"/>
    <col min="4517" max="4517" width="4.5703125" customWidth="1"/>
    <col min="4518" max="4518" width="15.42578125" customWidth="1"/>
    <col min="4519" max="4519" width="2" bestFit="1" customWidth="1"/>
    <col min="4520" max="4520" width="15" customWidth="1"/>
    <col min="4521" max="4521" width="24.5703125" bestFit="1" customWidth="1"/>
    <col min="4522" max="4522" width="12.7109375" customWidth="1"/>
    <col min="4523" max="4523" width="27.28515625" bestFit="1" customWidth="1"/>
    <col min="4524" max="4524" width="4.5703125" customWidth="1"/>
    <col min="4526" max="4526" width="3.7109375" customWidth="1"/>
    <col min="4527" max="4527" width="16" customWidth="1"/>
    <col min="4528" max="4528" width="2" bestFit="1" customWidth="1"/>
    <col min="4529" max="4529" width="17.28515625" customWidth="1"/>
    <col min="4530" max="4530" width="2.140625" bestFit="1" customWidth="1"/>
    <col min="4531" max="4531" width="14.42578125" customWidth="1"/>
    <col min="4532" max="4532" width="52.5703125" bestFit="1" customWidth="1"/>
    <col min="4533" max="4533" width="3.140625" customWidth="1"/>
    <col min="4534" max="4534" width="16.140625" customWidth="1"/>
    <col min="4538" max="4538" width="52.5703125" bestFit="1" customWidth="1"/>
    <col min="4610" max="4610" width="26.28515625" bestFit="1" customWidth="1"/>
    <col min="4611" max="4611" width="17.42578125" customWidth="1"/>
    <col min="4612" max="4612" width="14.28515625" customWidth="1"/>
    <col min="4614" max="4614" width="25.140625" customWidth="1"/>
    <col min="4615" max="4615" width="14.42578125" customWidth="1"/>
    <col min="4616" max="4616" width="12.140625" bestFit="1" customWidth="1"/>
    <col min="4617" max="4617" width="11.7109375" bestFit="1" customWidth="1"/>
    <col min="4618" max="4618" width="11.7109375" customWidth="1"/>
    <col min="4619" max="4619" width="9.7109375" customWidth="1"/>
    <col min="4620" max="4620" width="2.7109375" customWidth="1"/>
    <col min="4621" max="4621" width="0.28515625" customWidth="1"/>
    <col min="4622" max="4626" width="0" hidden="1" customWidth="1"/>
    <col min="4627" max="4627" width="3.7109375" customWidth="1"/>
    <col min="4628" max="4730" width="0" hidden="1" customWidth="1"/>
    <col min="4732" max="4732" width="19.140625" bestFit="1" customWidth="1"/>
    <col min="4733" max="4733" width="12.7109375" bestFit="1" customWidth="1"/>
    <col min="4734" max="4734" width="4.42578125" customWidth="1"/>
    <col min="4735" max="4735" width="11.85546875" bestFit="1" customWidth="1"/>
    <col min="4736" max="4736" width="4.7109375" customWidth="1"/>
    <col min="4737" max="4737" width="12.7109375" bestFit="1" customWidth="1"/>
    <col min="4738" max="4738" width="12.7109375" customWidth="1"/>
    <col min="4740" max="4740" width="51.7109375" customWidth="1"/>
    <col min="4741" max="4741" width="1.28515625" customWidth="1"/>
    <col min="4742" max="4742" width="14.28515625" customWidth="1"/>
    <col min="4745" max="4745" width="3.7109375" customWidth="1"/>
    <col min="4746" max="4746" width="36" bestFit="1" customWidth="1"/>
    <col min="4747" max="4747" width="3.140625" customWidth="1"/>
    <col min="4748" max="4748" width="13.28515625" customWidth="1"/>
    <col min="4749" max="4749" width="3.7109375" customWidth="1"/>
    <col min="4751" max="4751" width="13.42578125" customWidth="1"/>
    <col min="4752" max="4752" width="34.85546875" bestFit="1" customWidth="1"/>
    <col min="4753" max="4753" width="3.5703125" customWidth="1"/>
    <col min="4754" max="4754" width="12.42578125" customWidth="1"/>
    <col min="4755" max="4755" width="4" customWidth="1"/>
    <col min="4756" max="4756" width="16.42578125" bestFit="1" customWidth="1"/>
    <col min="4757" max="4757" width="2.42578125" customWidth="1"/>
    <col min="4758" max="4758" width="25.42578125" customWidth="1"/>
    <col min="4759" max="4759" width="2.140625" bestFit="1" customWidth="1"/>
    <col min="4760" max="4760" width="27.140625" customWidth="1"/>
    <col min="4761" max="4761" width="2.140625" bestFit="1" customWidth="1"/>
    <col min="4762" max="4762" width="17.5703125" customWidth="1"/>
    <col min="4763" max="4763" width="12.28515625" bestFit="1" customWidth="1"/>
    <col min="4765" max="4765" width="1.5703125" customWidth="1"/>
    <col min="4766" max="4766" width="20.140625" bestFit="1" customWidth="1"/>
    <col min="4767" max="4767" width="3.7109375" customWidth="1"/>
    <col min="4768" max="4768" width="15.5703125" customWidth="1"/>
    <col min="4769" max="4769" width="14.42578125" customWidth="1"/>
    <col min="4770" max="4770" width="25.28515625" customWidth="1"/>
    <col min="4771" max="4771" width="2" customWidth="1"/>
    <col min="4772" max="4772" width="12" bestFit="1" customWidth="1"/>
    <col min="4773" max="4773" width="4.5703125" customWidth="1"/>
    <col min="4774" max="4774" width="15.42578125" customWidth="1"/>
    <col min="4775" max="4775" width="2" bestFit="1" customWidth="1"/>
    <col min="4776" max="4776" width="15" customWidth="1"/>
    <col min="4777" max="4777" width="24.5703125" bestFit="1" customWidth="1"/>
    <col min="4778" max="4778" width="12.7109375" customWidth="1"/>
    <col min="4779" max="4779" width="27.28515625" bestFit="1" customWidth="1"/>
    <col min="4780" max="4780" width="4.5703125" customWidth="1"/>
    <col min="4782" max="4782" width="3.7109375" customWidth="1"/>
    <col min="4783" max="4783" width="16" customWidth="1"/>
    <col min="4784" max="4784" width="2" bestFit="1" customWidth="1"/>
    <col min="4785" max="4785" width="17.28515625" customWidth="1"/>
    <col min="4786" max="4786" width="2.140625" bestFit="1" customWidth="1"/>
    <col min="4787" max="4787" width="14.42578125" customWidth="1"/>
    <col min="4788" max="4788" width="52.5703125" bestFit="1" customWidth="1"/>
    <col min="4789" max="4789" width="3.140625" customWidth="1"/>
    <col min="4790" max="4790" width="16.140625" customWidth="1"/>
    <col min="4794" max="4794" width="52.5703125" bestFit="1" customWidth="1"/>
    <col min="4866" max="4866" width="26.28515625" bestFit="1" customWidth="1"/>
    <col min="4867" max="4867" width="17.42578125" customWidth="1"/>
    <col min="4868" max="4868" width="14.28515625" customWidth="1"/>
    <col min="4870" max="4870" width="25.140625" customWidth="1"/>
    <col min="4871" max="4871" width="14.42578125" customWidth="1"/>
    <col min="4872" max="4872" width="12.140625" bestFit="1" customWidth="1"/>
    <col min="4873" max="4873" width="11.7109375" bestFit="1" customWidth="1"/>
    <col min="4874" max="4874" width="11.7109375" customWidth="1"/>
    <col min="4875" max="4875" width="9.7109375" customWidth="1"/>
    <col min="4876" max="4876" width="2.7109375" customWidth="1"/>
    <col min="4877" max="4877" width="0.28515625" customWidth="1"/>
    <col min="4878" max="4882" width="0" hidden="1" customWidth="1"/>
    <col min="4883" max="4883" width="3.7109375" customWidth="1"/>
    <col min="4884" max="4986" width="0" hidden="1" customWidth="1"/>
    <col min="4988" max="4988" width="19.140625" bestFit="1" customWidth="1"/>
    <col min="4989" max="4989" width="12.7109375" bestFit="1" customWidth="1"/>
    <col min="4990" max="4990" width="4.42578125" customWidth="1"/>
    <col min="4991" max="4991" width="11.85546875" bestFit="1" customWidth="1"/>
    <col min="4992" max="4992" width="4.7109375" customWidth="1"/>
    <col min="4993" max="4993" width="12.7109375" bestFit="1" customWidth="1"/>
    <col min="4994" max="4994" width="12.7109375" customWidth="1"/>
    <col min="4996" max="4996" width="51.7109375" customWidth="1"/>
    <col min="4997" max="4997" width="1.28515625" customWidth="1"/>
    <col min="4998" max="4998" width="14.28515625" customWidth="1"/>
    <col min="5001" max="5001" width="3.7109375" customWidth="1"/>
    <col min="5002" max="5002" width="36" bestFit="1" customWidth="1"/>
    <col min="5003" max="5003" width="3.140625" customWidth="1"/>
    <col min="5004" max="5004" width="13.28515625" customWidth="1"/>
    <col min="5005" max="5005" width="3.7109375" customWidth="1"/>
    <col min="5007" max="5007" width="13.42578125" customWidth="1"/>
    <col min="5008" max="5008" width="34.85546875" bestFit="1" customWidth="1"/>
    <col min="5009" max="5009" width="3.5703125" customWidth="1"/>
    <col min="5010" max="5010" width="12.42578125" customWidth="1"/>
    <col min="5011" max="5011" width="4" customWidth="1"/>
    <col min="5012" max="5012" width="16.42578125" bestFit="1" customWidth="1"/>
    <col min="5013" max="5013" width="2.42578125" customWidth="1"/>
    <col min="5014" max="5014" width="25.42578125" customWidth="1"/>
    <col min="5015" max="5015" width="2.140625" bestFit="1" customWidth="1"/>
    <col min="5016" max="5016" width="27.140625" customWidth="1"/>
    <col min="5017" max="5017" width="2.140625" bestFit="1" customWidth="1"/>
    <col min="5018" max="5018" width="17.5703125" customWidth="1"/>
    <col min="5019" max="5019" width="12.28515625" bestFit="1" customWidth="1"/>
    <col min="5021" max="5021" width="1.5703125" customWidth="1"/>
    <col min="5022" max="5022" width="20.140625" bestFit="1" customWidth="1"/>
    <col min="5023" max="5023" width="3.7109375" customWidth="1"/>
    <col min="5024" max="5024" width="15.5703125" customWidth="1"/>
    <col min="5025" max="5025" width="14.42578125" customWidth="1"/>
    <col min="5026" max="5026" width="25.28515625" customWidth="1"/>
    <col min="5027" max="5027" width="2" customWidth="1"/>
    <col min="5028" max="5028" width="12" bestFit="1" customWidth="1"/>
    <col min="5029" max="5029" width="4.5703125" customWidth="1"/>
    <col min="5030" max="5030" width="15.42578125" customWidth="1"/>
    <col min="5031" max="5031" width="2" bestFit="1" customWidth="1"/>
    <col min="5032" max="5032" width="15" customWidth="1"/>
    <col min="5033" max="5033" width="24.5703125" bestFit="1" customWidth="1"/>
    <col min="5034" max="5034" width="12.7109375" customWidth="1"/>
    <col min="5035" max="5035" width="27.28515625" bestFit="1" customWidth="1"/>
    <col min="5036" max="5036" width="4.5703125" customWidth="1"/>
    <col min="5038" max="5038" width="3.7109375" customWidth="1"/>
    <col min="5039" max="5039" width="16" customWidth="1"/>
    <col min="5040" max="5040" width="2" bestFit="1" customWidth="1"/>
    <col min="5041" max="5041" width="17.28515625" customWidth="1"/>
    <col min="5042" max="5042" width="2.140625" bestFit="1" customWidth="1"/>
    <col min="5043" max="5043" width="14.42578125" customWidth="1"/>
    <col min="5044" max="5044" width="52.5703125" bestFit="1" customWidth="1"/>
    <col min="5045" max="5045" width="3.140625" customWidth="1"/>
    <col min="5046" max="5046" width="16.140625" customWidth="1"/>
    <col min="5050" max="5050" width="52.5703125" bestFit="1" customWidth="1"/>
    <col min="5122" max="5122" width="26.28515625" bestFit="1" customWidth="1"/>
    <col min="5123" max="5123" width="17.42578125" customWidth="1"/>
    <col min="5124" max="5124" width="14.28515625" customWidth="1"/>
    <col min="5126" max="5126" width="25.140625" customWidth="1"/>
    <col min="5127" max="5127" width="14.42578125" customWidth="1"/>
    <col min="5128" max="5128" width="12.140625" bestFit="1" customWidth="1"/>
    <col min="5129" max="5129" width="11.7109375" bestFit="1" customWidth="1"/>
    <col min="5130" max="5130" width="11.7109375" customWidth="1"/>
    <col min="5131" max="5131" width="9.7109375" customWidth="1"/>
    <col min="5132" max="5132" width="2.7109375" customWidth="1"/>
    <col min="5133" max="5133" width="0.28515625" customWidth="1"/>
    <col min="5134" max="5138" width="0" hidden="1" customWidth="1"/>
    <col min="5139" max="5139" width="3.7109375" customWidth="1"/>
    <col min="5140" max="5242" width="0" hidden="1" customWidth="1"/>
    <col min="5244" max="5244" width="19.140625" bestFit="1" customWidth="1"/>
    <col min="5245" max="5245" width="12.7109375" bestFit="1" customWidth="1"/>
    <col min="5246" max="5246" width="4.42578125" customWidth="1"/>
    <col min="5247" max="5247" width="11.85546875" bestFit="1" customWidth="1"/>
    <col min="5248" max="5248" width="4.7109375" customWidth="1"/>
    <col min="5249" max="5249" width="12.7109375" bestFit="1" customWidth="1"/>
    <col min="5250" max="5250" width="12.7109375" customWidth="1"/>
    <col min="5252" max="5252" width="51.7109375" customWidth="1"/>
    <col min="5253" max="5253" width="1.28515625" customWidth="1"/>
    <col min="5254" max="5254" width="14.28515625" customWidth="1"/>
    <col min="5257" max="5257" width="3.7109375" customWidth="1"/>
    <col min="5258" max="5258" width="36" bestFit="1" customWidth="1"/>
    <col min="5259" max="5259" width="3.140625" customWidth="1"/>
    <col min="5260" max="5260" width="13.28515625" customWidth="1"/>
    <col min="5261" max="5261" width="3.7109375" customWidth="1"/>
    <col min="5263" max="5263" width="13.42578125" customWidth="1"/>
    <col min="5264" max="5264" width="34.85546875" bestFit="1" customWidth="1"/>
    <col min="5265" max="5265" width="3.5703125" customWidth="1"/>
    <col min="5266" max="5266" width="12.42578125" customWidth="1"/>
    <col min="5267" max="5267" width="4" customWidth="1"/>
    <col min="5268" max="5268" width="16.42578125" bestFit="1" customWidth="1"/>
    <col min="5269" max="5269" width="2.42578125" customWidth="1"/>
    <col min="5270" max="5270" width="25.42578125" customWidth="1"/>
    <col min="5271" max="5271" width="2.140625" bestFit="1" customWidth="1"/>
    <col min="5272" max="5272" width="27.140625" customWidth="1"/>
    <col min="5273" max="5273" width="2.140625" bestFit="1" customWidth="1"/>
    <col min="5274" max="5274" width="17.5703125" customWidth="1"/>
    <col min="5275" max="5275" width="12.28515625" bestFit="1" customWidth="1"/>
    <col min="5277" max="5277" width="1.5703125" customWidth="1"/>
    <col min="5278" max="5278" width="20.140625" bestFit="1" customWidth="1"/>
    <col min="5279" max="5279" width="3.7109375" customWidth="1"/>
    <col min="5280" max="5280" width="15.5703125" customWidth="1"/>
    <col min="5281" max="5281" width="14.42578125" customWidth="1"/>
    <col min="5282" max="5282" width="25.28515625" customWidth="1"/>
    <col min="5283" max="5283" width="2" customWidth="1"/>
    <col min="5284" max="5284" width="12" bestFit="1" customWidth="1"/>
    <col min="5285" max="5285" width="4.5703125" customWidth="1"/>
    <col min="5286" max="5286" width="15.42578125" customWidth="1"/>
    <col min="5287" max="5287" width="2" bestFit="1" customWidth="1"/>
    <col min="5288" max="5288" width="15" customWidth="1"/>
    <col min="5289" max="5289" width="24.5703125" bestFit="1" customWidth="1"/>
    <col min="5290" max="5290" width="12.7109375" customWidth="1"/>
    <col min="5291" max="5291" width="27.28515625" bestFit="1" customWidth="1"/>
    <col min="5292" max="5292" width="4.5703125" customWidth="1"/>
    <col min="5294" max="5294" width="3.7109375" customWidth="1"/>
    <col min="5295" max="5295" width="16" customWidth="1"/>
    <col min="5296" max="5296" width="2" bestFit="1" customWidth="1"/>
    <col min="5297" max="5297" width="17.28515625" customWidth="1"/>
    <col min="5298" max="5298" width="2.140625" bestFit="1" customWidth="1"/>
    <col min="5299" max="5299" width="14.42578125" customWidth="1"/>
    <col min="5300" max="5300" width="52.5703125" bestFit="1" customWidth="1"/>
    <col min="5301" max="5301" width="3.140625" customWidth="1"/>
    <col min="5302" max="5302" width="16.140625" customWidth="1"/>
    <col min="5306" max="5306" width="52.5703125" bestFit="1" customWidth="1"/>
    <col min="5378" max="5378" width="26.28515625" bestFit="1" customWidth="1"/>
    <col min="5379" max="5379" width="17.42578125" customWidth="1"/>
    <col min="5380" max="5380" width="14.28515625" customWidth="1"/>
    <col min="5382" max="5382" width="25.140625" customWidth="1"/>
    <col min="5383" max="5383" width="14.42578125" customWidth="1"/>
    <col min="5384" max="5384" width="12.140625" bestFit="1" customWidth="1"/>
    <col min="5385" max="5385" width="11.7109375" bestFit="1" customWidth="1"/>
    <col min="5386" max="5386" width="11.7109375" customWidth="1"/>
    <col min="5387" max="5387" width="9.7109375" customWidth="1"/>
    <col min="5388" max="5388" width="2.7109375" customWidth="1"/>
    <col min="5389" max="5389" width="0.28515625" customWidth="1"/>
    <col min="5390" max="5394" width="0" hidden="1" customWidth="1"/>
    <col min="5395" max="5395" width="3.7109375" customWidth="1"/>
    <col min="5396" max="5498" width="0" hidden="1" customWidth="1"/>
    <col min="5500" max="5500" width="19.140625" bestFit="1" customWidth="1"/>
    <col min="5501" max="5501" width="12.7109375" bestFit="1" customWidth="1"/>
    <col min="5502" max="5502" width="4.42578125" customWidth="1"/>
    <col min="5503" max="5503" width="11.85546875" bestFit="1" customWidth="1"/>
    <col min="5504" max="5504" width="4.7109375" customWidth="1"/>
    <col min="5505" max="5505" width="12.7109375" bestFit="1" customWidth="1"/>
    <col min="5506" max="5506" width="12.7109375" customWidth="1"/>
    <col min="5508" max="5508" width="51.7109375" customWidth="1"/>
    <col min="5509" max="5509" width="1.28515625" customWidth="1"/>
    <col min="5510" max="5510" width="14.28515625" customWidth="1"/>
    <col min="5513" max="5513" width="3.7109375" customWidth="1"/>
    <col min="5514" max="5514" width="36" bestFit="1" customWidth="1"/>
    <col min="5515" max="5515" width="3.140625" customWidth="1"/>
    <col min="5516" max="5516" width="13.28515625" customWidth="1"/>
    <col min="5517" max="5517" width="3.7109375" customWidth="1"/>
    <col min="5519" max="5519" width="13.42578125" customWidth="1"/>
    <col min="5520" max="5520" width="34.85546875" bestFit="1" customWidth="1"/>
    <col min="5521" max="5521" width="3.5703125" customWidth="1"/>
    <col min="5522" max="5522" width="12.42578125" customWidth="1"/>
    <col min="5523" max="5523" width="4" customWidth="1"/>
    <col min="5524" max="5524" width="16.42578125" bestFit="1" customWidth="1"/>
    <col min="5525" max="5525" width="2.42578125" customWidth="1"/>
    <col min="5526" max="5526" width="25.42578125" customWidth="1"/>
    <col min="5527" max="5527" width="2.140625" bestFit="1" customWidth="1"/>
    <col min="5528" max="5528" width="27.140625" customWidth="1"/>
    <col min="5529" max="5529" width="2.140625" bestFit="1" customWidth="1"/>
    <col min="5530" max="5530" width="17.5703125" customWidth="1"/>
    <col min="5531" max="5531" width="12.28515625" bestFit="1" customWidth="1"/>
    <col min="5533" max="5533" width="1.5703125" customWidth="1"/>
    <col min="5534" max="5534" width="20.140625" bestFit="1" customWidth="1"/>
    <col min="5535" max="5535" width="3.7109375" customWidth="1"/>
    <col min="5536" max="5536" width="15.5703125" customWidth="1"/>
    <col min="5537" max="5537" width="14.42578125" customWidth="1"/>
    <col min="5538" max="5538" width="25.28515625" customWidth="1"/>
    <col min="5539" max="5539" width="2" customWidth="1"/>
    <col min="5540" max="5540" width="12" bestFit="1" customWidth="1"/>
    <col min="5541" max="5541" width="4.5703125" customWidth="1"/>
    <col min="5542" max="5542" width="15.42578125" customWidth="1"/>
    <col min="5543" max="5543" width="2" bestFit="1" customWidth="1"/>
    <col min="5544" max="5544" width="15" customWidth="1"/>
    <col min="5545" max="5545" width="24.5703125" bestFit="1" customWidth="1"/>
    <col min="5546" max="5546" width="12.7109375" customWidth="1"/>
    <col min="5547" max="5547" width="27.28515625" bestFit="1" customWidth="1"/>
    <col min="5548" max="5548" width="4.5703125" customWidth="1"/>
    <col min="5550" max="5550" width="3.7109375" customWidth="1"/>
    <col min="5551" max="5551" width="16" customWidth="1"/>
    <col min="5552" max="5552" width="2" bestFit="1" customWidth="1"/>
    <col min="5553" max="5553" width="17.28515625" customWidth="1"/>
    <col min="5554" max="5554" width="2.140625" bestFit="1" customWidth="1"/>
    <col min="5555" max="5555" width="14.42578125" customWidth="1"/>
    <col min="5556" max="5556" width="52.5703125" bestFit="1" customWidth="1"/>
    <col min="5557" max="5557" width="3.140625" customWidth="1"/>
    <col min="5558" max="5558" width="16.140625" customWidth="1"/>
    <col min="5562" max="5562" width="52.5703125" bestFit="1" customWidth="1"/>
    <col min="5634" max="5634" width="26.28515625" bestFit="1" customWidth="1"/>
    <col min="5635" max="5635" width="17.42578125" customWidth="1"/>
    <col min="5636" max="5636" width="14.28515625" customWidth="1"/>
    <col min="5638" max="5638" width="25.140625" customWidth="1"/>
    <col min="5639" max="5639" width="14.42578125" customWidth="1"/>
    <col min="5640" max="5640" width="12.140625" bestFit="1" customWidth="1"/>
    <col min="5641" max="5641" width="11.7109375" bestFit="1" customWidth="1"/>
    <col min="5642" max="5642" width="11.7109375" customWidth="1"/>
    <col min="5643" max="5643" width="9.7109375" customWidth="1"/>
    <col min="5644" max="5644" width="2.7109375" customWidth="1"/>
    <col min="5645" max="5645" width="0.28515625" customWidth="1"/>
    <col min="5646" max="5650" width="0" hidden="1" customWidth="1"/>
    <col min="5651" max="5651" width="3.7109375" customWidth="1"/>
    <col min="5652" max="5754" width="0" hidden="1" customWidth="1"/>
    <col min="5756" max="5756" width="19.140625" bestFit="1" customWidth="1"/>
    <col min="5757" max="5757" width="12.7109375" bestFit="1" customWidth="1"/>
    <col min="5758" max="5758" width="4.42578125" customWidth="1"/>
    <col min="5759" max="5759" width="11.85546875" bestFit="1" customWidth="1"/>
    <col min="5760" max="5760" width="4.7109375" customWidth="1"/>
    <col min="5761" max="5761" width="12.7109375" bestFit="1" customWidth="1"/>
    <col min="5762" max="5762" width="12.7109375" customWidth="1"/>
    <col min="5764" max="5764" width="51.7109375" customWidth="1"/>
    <col min="5765" max="5765" width="1.28515625" customWidth="1"/>
    <col min="5766" max="5766" width="14.28515625" customWidth="1"/>
    <col min="5769" max="5769" width="3.7109375" customWidth="1"/>
    <col min="5770" max="5770" width="36" bestFit="1" customWidth="1"/>
    <col min="5771" max="5771" width="3.140625" customWidth="1"/>
    <col min="5772" max="5772" width="13.28515625" customWidth="1"/>
    <col min="5773" max="5773" width="3.7109375" customWidth="1"/>
    <col min="5775" max="5775" width="13.42578125" customWidth="1"/>
    <col min="5776" max="5776" width="34.85546875" bestFit="1" customWidth="1"/>
    <col min="5777" max="5777" width="3.5703125" customWidth="1"/>
    <col min="5778" max="5778" width="12.42578125" customWidth="1"/>
    <col min="5779" max="5779" width="4" customWidth="1"/>
    <col min="5780" max="5780" width="16.42578125" bestFit="1" customWidth="1"/>
    <col min="5781" max="5781" width="2.42578125" customWidth="1"/>
    <col min="5782" max="5782" width="25.42578125" customWidth="1"/>
    <col min="5783" max="5783" width="2.140625" bestFit="1" customWidth="1"/>
    <col min="5784" max="5784" width="27.140625" customWidth="1"/>
    <col min="5785" max="5785" width="2.140625" bestFit="1" customWidth="1"/>
    <col min="5786" max="5786" width="17.5703125" customWidth="1"/>
    <col min="5787" max="5787" width="12.28515625" bestFit="1" customWidth="1"/>
    <col min="5789" max="5789" width="1.5703125" customWidth="1"/>
    <col min="5790" max="5790" width="20.140625" bestFit="1" customWidth="1"/>
    <col min="5791" max="5791" width="3.7109375" customWidth="1"/>
    <col min="5792" max="5792" width="15.5703125" customWidth="1"/>
    <col min="5793" max="5793" width="14.42578125" customWidth="1"/>
    <col min="5794" max="5794" width="25.28515625" customWidth="1"/>
    <col min="5795" max="5795" width="2" customWidth="1"/>
    <col min="5796" max="5796" width="12" bestFit="1" customWidth="1"/>
    <col min="5797" max="5797" width="4.5703125" customWidth="1"/>
    <col min="5798" max="5798" width="15.42578125" customWidth="1"/>
    <col min="5799" max="5799" width="2" bestFit="1" customWidth="1"/>
    <col min="5800" max="5800" width="15" customWidth="1"/>
    <col min="5801" max="5801" width="24.5703125" bestFit="1" customWidth="1"/>
    <col min="5802" max="5802" width="12.7109375" customWidth="1"/>
    <col min="5803" max="5803" width="27.28515625" bestFit="1" customWidth="1"/>
    <col min="5804" max="5804" width="4.5703125" customWidth="1"/>
    <col min="5806" max="5806" width="3.7109375" customWidth="1"/>
    <col min="5807" max="5807" width="16" customWidth="1"/>
    <col min="5808" max="5808" width="2" bestFit="1" customWidth="1"/>
    <col min="5809" max="5809" width="17.28515625" customWidth="1"/>
    <col min="5810" max="5810" width="2.140625" bestFit="1" customWidth="1"/>
    <col min="5811" max="5811" width="14.42578125" customWidth="1"/>
    <col min="5812" max="5812" width="52.5703125" bestFit="1" customWidth="1"/>
    <col min="5813" max="5813" width="3.140625" customWidth="1"/>
    <col min="5814" max="5814" width="16.140625" customWidth="1"/>
    <col min="5818" max="5818" width="52.5703125" bestFit="1" customWidth="1"/>
    <col min="5890" max="5890" width="26.28515625" bestFit="1" customWidth="1"/>
    <col min="5891" max="5891" width="17.42578125" customWidth="1"/>
    <col min="5892" max="5892" width="14.28515625" customWidth="1"/>
    <col min="5894" max="5894" width="25.140625" customWidth="1"/>
    <col min="5895" max="5895" width="14.42578125" customWidth="1"/>
    <col min="5896" max="5896" width="12.140625" bestFit="1" customWidth="1"/>
    <col min="5897" max="5897" width="11.7109375" bestFit="1" customWidth="1"/>
    <col min="5898" max="5898" width="11.7109375" customWidth="1"/>
    <col min="5899" max="5899" width="9.7109375" customWidth="1"/>
    <col min="5900" max="5900" width="2.7109375" customWidth="1"/>
    <col min="5901" max="5901" width="0.28515625" customWidth="1"/>
    <col min="5902" max="5906" width="0" hidden="1" customWidth="1"/>
    <col min="5907" max="5907" width="3.7109375" customWidth="1"/>
    <col min="5908" max="6010" width="0" hidden="1" customWidth="1"/>
    <col min="6012" max="6012" width="19.140625" bestFit="1" customWidth="1"/>
    <col min="6013" max="6013" width="12.7109375" bestFit="1" customWidth="1"/>
    <col min="6014" max="6014" width="4.42578125" customWidth="1"/>
    <col min="6015" max="6015" width="11.85546875" bestFit="1" customWidth="1"/>
    <col min="6016" max="6016" width="4.7109375" customWidth="1"/>
    <col min="6017" max="6017" width="12.7109375" bestFit="1" customWidth="1"/>
    <col min="6018" max="6018" width="12.7109375" customWidth="1"/>
    <col min="6020" max="6020" width="51.7109375" customWidth="1"/>
    <col min="6021" max="6021" width="1.28515625" customWidth="1"/>
    <col min="6022" max="6022" width="14.28515625" customWidth="1"/>
    <col min="6025" max="6025" width="3.7109375" customWidth="1"/>
    <col min="6026" max="6026" width="36" bestFit="1" customWidth="1"/>
    <col min="6027" max="6027" width="3.140625" customWidth="1"/>
    <col min="6028" max="6028" width="13.28515625" customWidth="1"/>
    <col min="6029" max="6029" width="3.7109375" customWidth="1"/>
    <col min="6031" max="6031" width="13.42578125" customWidth="1"/>
    <col min="6032" max="6032" width="34.85546875" bestFit="1" customWidth="1"/>
    <col min="6033" max="6033" width="3.5703125" customWidth="1"/>
    <col min="6034" max="6034" width="12.42578125" customWidth="1"/>
    <col min="6035" max="6035" width="4" customWidth="1"/>
    <col min="6036" max="6036" width="16.42578125" bestFit="1" customWidth="1"/>
    <col min="6037" max="6037" width="2.42578125" customWidth="1"/>
    <col min="6038" max="6038" width="25.42578125" customWidth="1"/>
    <col min="6039" max="6039" width="2.140625" bestFit="1" customWidth="1"/>
    <col min="6040" max="6040" width="27.140625" customWidth="1"/>
    <col min="6041" max="6041" width="2.140625" bestFit="1" customWidth="1"/>
    <col min="6042" max="6042" width="17.5703125" customWidth="1"/>
    <col min="6043" max="6043" width="12.28515625" bestFit="1" customWidth="1"/>
    <col min="6045" max="6045" width="1.5703125" customWidth="1"/>
    <col min="6046" max="6046" width="20.140625" bestFit="1" customWidth="1"/>
    <col min="6047" max="6047" width="3.7109375" customWidth="1"/>
    <col min="6048" max="6048" width="15.5703125" customWidth="1"/>
    <col min="6049" max="6049" width="14.42578125" customWidth="1"/>
    <col min="6050" max="6050" width="25.28515625" customWidth="1"/>
    <col min="6051" max="6051" width="2" customWidth="1"/>
    <col min="6052" max="6052" width="12" bestFit="1" customWidth="1"/>
    <col min="6053" max="6053" width="4.5703125" customWidth="1"/>
    <col min="6054" max="6054" width="15.42578125" customWidth="1"/>
    <col min="6055" max="6055" width="2" bestFit="1" customWidth="1"/>
    <col min="6056" max="6056" width="15" customWidth="1"/>
    <col min="6057" max="6057" width="24.5703125" bestFit="1" customWidth="1"/>
    <col min="6058" max="6058" width="12.7109375" customWidth="1"/>
    <col min="6059" max="6059" width="27.28515625" bestFit="1" customWidth="1"/>
    <col min="6060" max="6060" width="4.5703125" customWidth="1"/>
    <col min="6062" max="6062" width="3.7109375" customWidth="1"/>
    <col min="6063" max="6063" width="16" customWidth="1"/>
    <col min="6064" max="6064" width="2" bestFit="1" customWidth="1"/>
    <col min="6065" max="6065" width="17.28515625" customWidth="1"/>
    <col min="6066" max="6066" width="2.140625" bestFit="1" customWidth="1"/>
    <col min="6067" max="6067" width="14.42578125" customWidth="1"/>
    <col min="6068" max="6068" width="52.5703125" bestFit="1" customWidth="1"/>
    <col min="6069" max="6069" width="3.140625" customWidth="1"/>
    <col min="6070" max="6070" width="16.140625" customWidth="1"/>
    <col min="6074" max="6074" width="52.5703125" bestFit="1" customWidth="1"/>
    <col min="6146" max="6146" width="26.28515625" bestFit="1" customWidth="1"/>
    <col min="6147" max="6147" width="17.42578125" customWidth="1"/>
    <col min="6148" max="6148" width="14.28515625" customWidth="1"/>
    <col min="6150" max="6150" width="25.140625" customWidth="1"/>
    <col min="6151" max="6151" width="14.42578125" customWidth="1"/>
    <col min="6152" max="6152" width="12.140625" bestFit="1" customWidth="1"/>
    <col min="6153" max="6153" width="11.7109375" bestFit="1" customWidth="1"/>
    <col min="6154" max="6154" width="11.7109375" customWidth="1"/>
    <col min="6155" max="6155" width="9.7109375" customWidth="1"/>
    <col min="6156" max="6156" width="2.7109375" customWidth="1"/>
    <col min="6157" max="6157" width="0.28515625" customWidth="1"/>
    <col min="6158" max="6162" width="0" hidden="1" customWidth="1"/>
    <col min="6163" max="6163" width="3.7109375" customWidth="1"/>
    <col min="6164" max="6266" width="0" hidden="1" customWidth="1"/>
    <col min="6268" max="6268" width="19.140625" bestFit="1" customWidth="1"/>
    <col min="6269" max="6269" width="12.7109375" bestFit="1" customWidth="1"/>
    <col min="6270" max="6270" width="4.42578125" customWidth="1"/>
    <col min="6271" max="6271" width="11.85546875" bestFit="1" customWidth="1"/>
    <col min="6272" max="6272" width="4.7109375" customWidth="1"/>
    <col min="6273" max="6273" width="12.7109375" bestFit="1" customWidth="1"/>
    <col min="6274" max="6274" width="12.7109375" customWidth="1"/>
    <col min="6276" max="6276" width="51.7109375" customWidth="1"/>
    <col min="6277" max="6277" width="1.28515625" customWidth="1"/>
    <col min="6278" max="6278" width="14.28515625" customWidth="1"/>
    <col min="6281" max="6281" width="3.7109375" customWidth="1"/>
    <col min="6282" max="6282" width="36" bestFit="1" customWidth="1"/>
    <col min="6283" max="6283" width="3.140625" customWidth="1"/>
    <col min="6284" max="6284" width="13.28515625" customWidth="1"/>
    <col min="6285" max="6285" width="3.7109375" customWidth="1"/>
    <col min="6287" max="6287" width="13.42578125" customWidth="1"/>
    <col min="6288" max="6288" width="34.85546875" bestFit="1" customWidth="1"/>
    <col min="6289" max="6289" width="3.5703125" customWidth="1"/>
    <col min="6290" max="6290" width="12.42578125" customWidth="1"/>
    <col min="6291" max="6291" width="4" customWidth="1"/>
    <col min="6292" max="6292" width="16.42578125" bestFit="1" customWidth="1"/>
    <col min="6293" max="6293" width="2.42578125" customWidth="1"/>
    <col min="6294" max="6294" width="25.42578125" customWidth="1"/>
    <col min="6295" max="6295" width="2.140625" bestFit="1" customWidth="1"/>
    <col min="6296" max="6296" width="27.140625" customWidth="1"/>
    <col min="6297" max="6297" width="2.140625" bestFit="1" customWidth="1"/>
    <col min="6298" max="6298" width="17.5703125" customWidth="1"/>
    <col min="6299" max="6299" width="12.28515625" bestFit="1" customWidth="1"/>
    <col min="6301" max="6301" width="1.5703125" customWidth="1"/>
    <col min="6302" max="6302" width="20.140625" bestFit="1" customWidth="1"/>
    <col min="6303" max="6303" width="3.7109375" customWidth="1"/>
    <col min="6304" max="6304" width="15.5703125" customWidth="1"/>
    <col min="6305" max="6305" width="14.42578125" customWidth="1"/>
    <col min="6306" max="6306" width="25.28515625" customWidth="1"/>
    <col min="6307" max="6307" width="2" customWidth="1"/>
    <col min="6308" max="6308" width="12" bestFit="1" customWidth="1"/>
    <col min="6309" max="6309" width="4.5703125" customWidth="1"/>
    <col min="6310" max="6310" width="15.42578125" customWidth="1"/>
    <col min="6311" max="6311" width="2" bestFit="1" customWidth="1"/>
    <col min="6312" max="6312" width="15" customWidth="1"/>
    <col min="6313" max="6313" width="24.5703125" bestFit="1" customWidth="1"/>
    <col min="6314" max="6314" width="12.7109375" customWidth="1"/>
    <col min="6315" max="6315" width="27.28515625" bestFit="1" customWidth="1"/>
    <col min="6316" max="6316" width="4.5703125" customWidth="1"/>
    <col min="6318" max="6318" width="3.7109375" customWidth="1"/>
    <col min="6319" max="6319" width="16" customWidth="1"/>
    <col min="6320" max="6320" width="2" bestFit="1" customWidth="1"/>
    <col min="6321" max="6321" width="17.28515625" customWidth="1"/>
    <col min="6322" max="6322" width="2.140625" bestFit="1" customWidth="1"/>
    <col min="6323" max="6323" width="14.42578125" customWidth="1"/>
    <col min="6324" max="6324" width="52.5703125" bestFit="1" customWidth="1"/>
    <col min="6325" max="6325" width="3.140625" customWidth="1"/>
    <col min="6326" max="6326" width="16.140625" customWidth="1"/>
    <col min="6330" max="6330" width="52.5703125" bestFit="1" customWidth="1"/>
    <col min="6402" max="6402" width="26.28515625" bestFit="1" customWidth="1"/>
    <col min="6403" max="6403" width="17.42578125" customWidth="1"/>
    <col min="6404" max="6404" width="14.28515625" customWidth="1"/>
    <col min="6406" max="6406" width="25.140625" customWidth="1"/>
    <col min="6407" max="6407" width="14.42578125" customWidth="1"/>
    <col min="6408" max="6408" width="12.140625" bestFit="1" customWidth="1"/>
    <col min="6409" max="6409" width="11.7109375" bestFit="1" customWidth="1"/>
    <col min="6410" max="6410" width="11.7109375" customWidth="1"/>
    <col min="6411" max="6411" width="9.7109375" customWidth="1"/>
    <col min="6412" max="6412" width="2.7109375" customWidth="1"/>
    <col min="6413" max="6413" width="0.28515625" customWidth="1"/>
    <col min="6414" max="6418" width="0" hidden="1" customWidth="1"/>
    <col min="6419" max="6419" width="3.7109375" customWidth="1"/>
    <col min="6420" max="6522" width="0" hidden="1" customWidth="1"/>
    <col min="6524" max="6524" width="19.140625" bestFit="1" customWidth="1"/>
    <col min="6525" max="6525" width="12.7109375" bestFit="1" customWidth="1"/>
    <col min="6526" max="6526" width="4.42578125" customWidth="1"/>
    <col min="6527" max="6527" width="11.85546875" bestFit="1" customWidth="1"/>
    <col min="6528" max="6528" width="4.7109375" customWidth="1"/>
    <col min="6529" max="6529" width="12.7109375" bestFit="1" customWidth="1"/>
    <col min="6530" max="6530" width="12.7109375" customWidth="1"/>
    <col min="6532" max="6532" width="51.7109375" customWidth="1"/>
    <col min="6533" max="6533" width="1.28515625" customWidth="1"/>
    <col min="6534" max="6534" width="14.28515625" customWidth="1"/>
    <col min="6537" max="6537" width="3.7109375" customWidth="1"/>
    <col min="6538" max="6538" width="36" bestFit="1" customWidth="1"/>
    <col min="6539" max="6539" width="3.140625" customWidth="1"/>
    <col min="6540" max="6540" width="13.28515625" customWidth="1"/>
    <col min="6541" max="6541" width="3.7109375" customWidth="1"/>
    <col min="6543" max="6543" width="13.42578125" customWidth="1"/>
    <col min="6544" max="6544" width="34.85546875" bestFit="1" customWidth="1"/>
    <col min="6545" max="6545" width="3.5703125" customWidth="1"/>
    <col min="6546" max="6546" width="12.42578125" customWidth="1"/>
    <col min="6547" max="6547" width="4" customWidth="1"/>
    <col min="6548" max="6548" width="16.42578125" bestFit="1" customWidth="1"/>
    <col min="6549" max="6549" width="2.42578125" customWidth="1"/>
    <col min="6550" max="6550" width="25.42578125" customWidth="1"/>
    <col min="6551" max="6551" width="2.140625" bestFit="1" customWidth="1"/>
    <col min="6552" max="6552" width="27.140625" customWidth="1"/>
    <col min="6553" max="6553" width="2.140625" bestFit="1" customWidth="1"/>
    <col min="6554" max="6554" width="17.5703125" customWidth="1"/>
    <col min="6555" max="6555" width="12.28515625" bestFit="1" customWidth="1"/>
    <col min="6557" max="6557" width="1.5703125" customWidth="1"/>
    <col min="6558" max="6558" width="20.140625" bestFit="1" customWidth="1"/>
    <col min="6559" max="6559" width="3.7109375" customWidth="1"/>
    <col min="6560" max="6560" width="15.5703125" customWidth="1"/>
    <col min="6561" max="6561" width="14.42578125" customWidth="1"/>
    <col min="6562" max="6562" width="25.28515625" customWidth="1"/>
    <col min="6563" max="6563" width="2" customWidth="1"/>
    <col min="6564" max="6564" width="12" bestFit="1" customWidth="1"/>
    <col min="6565" max="6565" width="4.5703125" customWidth="1"/>
    <col min="6566" max="6566" width="15.42578125" customWidth="1"/>
    <col min="6567" max="6567" width="2" bestFit="1" customWidth="1"/>
    <col min="6568" max="6568" width="15" customWidth="1"/>
    <col min="6569" max="6569" width="24.5703125" bestFit="1" customWidth="1"/>
    <col min="6570" max="6570" width="12.7109375" customWidth="1"/>
    <col min="6571" max="6571" width="27.28515625" bestFit="1" customWidth="1"/>
    <col min="6572" max="6572" width="4.5703125" customWidth="1"/>
    <col min="6574" max="6574" width="3.7109375" customWidth="1"/>
    <col min="6575" max="6575" width="16" customWidth="1"/>
    <col min="6576" max="6576" width="2" bestFit="1" customWidth="1"/>
    <col min="6577" max="6577" width="17.28515625" customWidth="1"/>
    <col min="6578" max="6578" width="2.140625" bestFit="1" customWidth="1"/>
    <col min="6579" max="6579" width="14.42578125" customWidth="1"/>
    <col min="6580" max="6580" width="52.5703125" bestFit="1" customWidth="1"/>
    <col min="6581" max="6581" width="3.140625" customWidth="1"/>
    <col min="6582" max="6582" width="16.140625" customWidth="1"/>
    <col min="6586" max="6586" width="52.5703125" bestFit="1" customWidth="1"/>
    <col min="6658" max="6658" width="26.28515625" bestFit="1" customWidth="1"/>
    <col min="6659" max="6659" width="17.42578125" customWidth="1"/>
    <col min="6660" max="6660" width="14.28515625" customWidth="1"/>
    <col min="6662" max="6662" width="25.140625" customWidth="1"/>
    <col min="6663" max="6663" width="14.42578125" customWidth="1"/>
    <col min="6664" max="6664" width="12.140625" bestFit="1" customWidth="1"/>
    <col min="6665" max="6665" width="11.7109375" bestFit="1" customWidth="1"/>
    <col min="6666" max="6666" width="11.7109375" customWidth="1"/>
    <col min="6667" max="6667" width="9.7109375" customWidth="1"/>
    <col min="6668" max="6668" width="2.7109375" customWidth="1"/>
    <col min="6669" max="6669" width="0.28515625" customWidth="1"/>
    <col min="6670" max="6674" width="0" hidden="1" customWidth="1"/>
    <col min="6675" max="6675" width="3.7109375" customWidth="1"/>
    <col min="6676" max="6778" width="0" hidden="1" customWidth="1"/>
    <col min="6780" max="6780" width="19.140625" bestFit="1" customWidth="1"/>
    <col min="6781" max="6781" width="12.7109375" bestFit="1" customWidth="1"/>
    <col min="6782" max="6782" width="4.42578125" customWidth="1"/>
    <col min="6783" max="6783" width="11.85546875" bestFit="1" customWidth="1"/>
    <col min="6784" max="6784" width="4.7109375" customWidth="1"/>
    <col min="6785" max="6785" width="12.7109375" bestFit="1" customWidth="1"/>
    <col min="6786" max="6786" width="12.7109375" customWidth="1"/>
    <col min="6788" max="6788" width="51.7109375" customWidth="1"/>
    <col min="6789" max="6789" width="1.28515625" customWidth="1"/>
    <col min="6790" max="6790" width="14.28515625" customWidth="1"/>
    <col min="6793" max="6793" width="3.7109375" customWidth="1"/>
    <col min="6794" max="6794" width="36" bestFit="1" customWidth="1"/>
    <col min="6795" max="6795" width="3.140625" customWidth="1"/>
    <col min="6796" max="6796" width="13.28515625" customWidth="1"/>
    <col min="6797" max="6797" width="3.7109375" customWidth="1"/>
    <col min="6799" max="6799" width="13.42578125" customWidth="1"/>
    <col min="6800" max="6800" width="34.85546875" bestFit="1" customWidth="1"/>
    <col min="6801" max="6801" width="3.5703125" customWidth="1"/>
    <col min="6802" max="6802" width="12.42578125" customWidth="1"/>
    <col min="6803" max="6803" width="4" customWidth="1"/>
    <col min="6804" max="6804" width="16.42578125" bestFit="1" customWidth="1"/>
    <col min="6805" max="6805" width="2.42578125" customWidth="1"/>
    <col min="6806" max="6806" width="25.42578125" customWidth="1"/>
    <col min="6807" max="6807" width="2.140625" bestFit="1" customWidth="1"/>
    <col min="6808" max="6808" width="27.140625" customWidth="1"/>
    <col min="6809" max="6809" width="2.140625" bestFit="1" customWidth="1"/>
    <col min="6810" max="6810" width="17.5703125" customWidth="1"/>
    <col min="6811" max="6811" width="12.28515625" bestFit="1" customWidth="1"/>
    <col min="6813" max="6813" width="1.5703125" customWidth="1"/>
    <col min="6814" max="6814" width="20.140625" bestFit="1" customWidth="1"/>
    <col min="6815" max="6815" width="3.7109375" customWidth="1"/>
    <col min="6816" max="6816" width="15.5703125" customWidth="1"/>
    <col min="6817" max="6817" width="14.42578125" customWidth="1"/>
    <col min="6818" max="6818" width="25.28515625" customWidth="1"/>
    <col min="6819" max="6819" width="2" customWidth="1"/>
    <col min="6820" max="6820" width="12" bestFit="1" customWidth="1"/>
    <col min="6821" max="6821" width="4.5703125" customWidth="1"/>
    <col min="6822" max="6822" width="15.42578125" customWidth="1"/>
    <col min="6823" max="6823" width="2" bestFit="1" customWidth="1"/>
    <col min="6824" max="6824" width="15" customWidth="1"/>
    <col min="6825" max="6825" width="24.5703125" bestFit="1" customWidth="1"/>
    <col min="6826" max="6826" width="12.7109375" customWidth="1"/>
    <col min="6827" max="6827" width="27.28515625" bestFit="1" customWidth="1"/>
    <col min="6828" max="6828" width="4.5703125" customWidth="1"/>
    <col min="6830" max="6830" width="3.7109375" customWidth="1"/>
    <col min="6831" max="6831" width="16" customWidth="1"/>
    <col min="6832" max="6832" width="2" bestFit="1" customWidth="1"/>
    <col min="6833" max="6833" width="17.28515625" customWidth="1"/>
    <col min="6834" max="6834" width="2.140625" bestFit="1" customWidth="1"/>
    <col min="6835" max="6835" width="14.42578125" customWidth="1"/>
    <col min="6836" max="6836" width="52.5703125" bestFit="1" customWidth="1"/>
    <col min="6837" max="6837" width="3.140625" customWidth="1"/>
    <col min="6838" max="6838" width="16.140625" customWidth="1"/>
    <col min="6842" max="6842" width="52.5703125" bestFit="1" customWidth="1"/>
    <col min="6914" max="6914" width="26.28515625" bestFit="1" customWidth="1"/>
    <col min="6915" max="6915" width="17.42578125" customWidth="1"/>
    <col min="6916" max="6916" width="14.28515625" customWidth="1"/>
    <col min="6918" max="6918" width="25.140625" customWidth="1"/>
    <col min="6919" max="6919" width="14.42578125" customWidth="1"/>
    <col min="6920" max="6920" width="12.140625" bestFit="1" customWidth="1"/>
    <col min="6921" max="6921" width="11.7109375" bestFit="1" customWidth="1"/>
    <col min="6922" max="6922" width="11.7109375" customWidth="1"/>
    <col min="6923" max="6923" width="9.7109375" customWidth="1"/>
    <col min="6924" max="6924" width="2.7109375" customWidth="1"/>
    <col min="6925" max="6925" width="0.28515625" customWidth="1"/>
    <col min="6926" max="6930" width="0" hidden="1" customWidth="1"/>
    <col min="6931" max="6931" width="3.7109375" customWidth="1"/>
    <col min="6932" max="7034" width="0" hidden="1" customWidth="1"/>
    <col min="7036" max="7036" width="19.140625" bestFit="1" customWidth="1"/>
    <col min="7037" max="7037" width="12.7109375" bestFit="1" customWidth="1"/>
    <col min="7038" max="7038" width="4.42578125" customWidth="1"/>
    <col min="7039" max="7039" width="11.85546875" bestFit="1" customWidth="1"/>
    <col min="7040" max="7040" width="4.7109375" customWidth="1"/>
    <col min="7041" max="7041" width="12.7109375" bestFit="1" customWidth="1"/>
    <col min="7042" max="7042" width="12.7109375" customWidth="1"/>
    <col min="7044" max="7044" width="51.7109375" customWidth="1"/>
    <col min="7045" max="7045" width="1.28515625" customWidth="1"/>
    <col min="7046" max="7046" width="14.28515625" customWidth="1"/>
    <col min="7049" max="7049" width="3.7109375" customWidth="1"/>
    <col min="7050" max="7050" width="36" bestFit="1" customWidth="1"/>
    <col min="7051" max="7051" width="3.140625" customWidth="1"/>
    <col min="7052" max="7052" width="13.28515625" customWidth="1"/>
    <col min="7053" max="7053" width="3.7109375" customWidth="1"/>
    <col min="7055" max="7055" width="13.42578125" customWidth="1"/>
    <col min="7056" max="7056" width="34.85546875" bestFit="1" customWidth="1"/>
    <col min="7057" max="7057" width="3.5703125" customWidth="1"/>
    <col min="7058" max="7058" width="12.42578125" customWidth="1"/>
    <col min="7059" max="7059" width="4" customWidth="1"/>
    <col min="7060" max="7060" width="16.42578125" bestFit="1" customWidth="1"/>
    <col min="7061" max="7061" width="2.42578125" customWidth="1"/>
    <col min="7062" max="7062" width="25.42578125" customWidth="1"/>
    <col min="7063" max="7063" width="2.140625" bestFit="1" customWidth="1"/>
    <col min="7064" max="7064" width="27.140625" customWidth="1"/>
    <col min="7065" max="7065" width="2.140625" bestFit="1" customWidth="1"/>
    <col min="7066" max="7066" width="17.5703125" customWidth="1"/>
    <col min="7067" max="7067" width="12.28515625" bestFit="1" customWidth="1"/>
    <col min="7069" max="7069" width="1.5703125" customWidth="1"/>
    <col min="7070" max="7070" width="20.140625" bestFit="1" customWidth="1"/>
    <col min="7071" max="7071" width="3.7109375" customWidth="1"/>
    <col min="7072" max="7072" width="15.5703125" customWidth="1"/>
    <col min="7073" max="7073" width="14.42578125" customWidth="1"/>
    <col min="7074" max="7074" width="25.28515625" customWidth="1"/>
    <col min="7075" max="7075" width="2" customWidth="1"/>
    <col min="7076" max="7076" width="12" bestFit="1" customWidth="1"/>
    <col min="7077" max="7077" width="4.5703125" customWidth="1"/>
    <col min="7078" max="7078" width="15.42578125" customWidth="1"/>
    <col min="7079" max="7079" width="2" bestFit="1" customWidth="1"/>
    <col min="7080" max="7080" width="15" customWidth="1"/>
    <col min="7081" max="7081" width="24.5703125" bestFit="1" customWidth="1"/>
    <col min="7082" max="7082" width="12.7109375" customWidth="1"/>
    <col min="7083" max="7083" width="27.28515625" bestFit="1" customWidth="1"/>
    <col min="7084" max="7084" width="4.5703125" customWidth="1"/>
    <col min="7086" max="7086" width="3.7109375" customWidth="1"/>
    <col min="7087" max="7087" width="16" customWidth="1"/>
    <col min="7088" max="7088" width="2" bestFit="1" customWidth="1"/>
    <col min="7089" max="7089" width="17.28515625" customWidth="1"/>
    <col min="7090" max="7090" width="2.140625" bestFit="1" customWidth="1"/>
    <col min="7091" max="7091" width="14.42578125" customWidth="1"/>
    <col min="7092" max="7092" width="52.5703125" bestFit="1" customWidth="1"/>
    <col min="7093" max="7093" width="3.140625" customWidth="1"/>
    <col min="7094" max="7094" width="16.140625" customWidth="1"/>
    <col min="7098" max="7098" width="52.5703125" bestFit="1" customWidth="1"/>
    <col min="7170" max="7170" width="26.28515625" bestFit="1" customWidth="1"/>
    <col min="7171" max="7171" width="17.42578125" customWidth="1"/>
    <col min="7172" max="7172" width="14.28515625" customWidth="1"/>
    <col min="7174" max="7174" width="25.140625" customWidth="1"/>
    <col min="7175" max="7175" width="14.42578125" customWidth="1"/>
    <col min="7176" max="7176" width="12.140625" bestFit="1" customWidth="1"/>
    <col min="7177" max="7177" width="11.7109375" bestFit="1" customWidth="1"/>
    <col min="7178" max="7178" width="11.7109375" customWidth="1"/>
    <col min="7179" max="7179" width="9.7109375" customWidth="1"/>
    <col min="7180" max="7180" width="2.7109375" customWidth="1"/>
    <col min="7181" max="7181" width="0.28515625" customWidth="1"/>
    <col min="7182" max="7186" width="0" hidden="1" customWidth="1"/>
    <col min="7187" max="7187" width="3.7109375" customWidth="1"/>
    <col min="7188" max="7290" width="0" hidden="1" customWidth="1"/>
    <col min="7292" max="7292" width="19.140625" bestFit="1" customWidth="1"/>
    <col min="7293" max="7293" width="12.7109375" bestFit="1" customWidth="1"/>
    <col min="7294" max="7294" width="4.42578125" customWidth="1"/>
    <col min="7295" max="7295" width="11.85546875" bestFit="1" customWidth="1"/>
    <col min="7296" max="7296" width="4.7109375" customWidth="1"/>
    <col min="7297" max="7297" width="12.7109375" bestFit="1" customWidth="1"/>
    <col min="7298" max="7298" width="12.7109375" customWidth="1"/>
    <col min="7300" max="7300" width="51.7109375" customWidth="1"/>
    <col min="7301" max="7301" width="1.28515625" customWidth="1"/>
    <col min="7302" max="7302" width="14.28515625" customWidth="1"/>
    <col min="7305" max="7305" width="3.7109375" customWidth="1"/>
    <col min="7306" max="7306" width="36" bestFit="1" customWidth="1"/>
    <col min="7307" max="7307" width="3.140625" customWidth="1"/>
    <col min="7308" max="7308" width="13.28515625" customWidth="1"/>
    <col min="7309" max="7309" width="3.7109375" customWidth="1"/>
    <col min="7311" max="7311" width="13.42578125" customWidth="1"/>
    <col min="7312" max="7312" width="34.85546875" bestFit="1" customWidth="1"/>
    <col min="7313" max="7313" width="3.5703125" customWidth="1"/>
    <col min="7314" max="7314" width="12.42578125" customWidth="1"/>
    <col min="7315" max="7315" width="4" customWidth="1"/>
    <col min="7316" max="7316" width="16.42578125" bestFit="1" customWidth="1"/>
    <col min="7317" max="7317" width="2.42578125" customWidth="1"/>
    <col min="7318" max="7318" width="25.42578125" customWidth="1"/>
    <col min="7319" max="7319" width="2.140625" bestFit="1" customWidth="1"/>
    <col min="7320" max="7320" width="27.140625" customWidth="1"/>
    <col min="7321" max="7321" width="2.140625" bestFit="1" customWidth="1"/>
    <col min="7322" max="7322" width="17.5703125" customWidth="1"/>
    <col min="7323" max="7323" width="12.28515625" bestFit="1" customWidth="1"/>
    <col min="7325" max="7325" width="1.5703125" customWidth="1"/>
    <col min="7326" max="7326" width="20.140625" bestFit="1" customWidth="1"/>
    <col min="7327" max="7327" width="3.7109375" customWidth="1"/>
    <col min="7328" max="7328" width="15.5703125" customWidth="1"/>
    <col min="7329" max="7329" width="14.42578125" customWidth="1"/>
    <col min="7330" max="7330" width="25.28515625" customWidth="1"/>
    <col min="7331" max="7331" width="2" customWidth="1"/>
    <col min="7332" max="7332" width="12" bestFit="1" customWidth="1"/>
    <col min="7333" max="7333" width="4.5703125" customWidth="1"/>
    <col min="7334" max="7334" width="15.42578125" customWidth="1"/>
    <col min="7335" max="7335" width="2" bestFit="1" customWidth="1"/>
    <col min="7336" max="7336" width="15" customWidth="1"/>
    <col min="7337" max="7337" width="24.5703125" bestFit="1" customWidth="1"/>
    <col min="7338" max="7338" width="12.7109375" customWidth="1"/>
    <col min="7339" max="7339" width="27.28515625" bestFit="1" customWidth="1"/>
    <col min="7340" max="7340" width="4.5703125" customWidth="1"/>
    <col min="7342" max="7342" width="3.7109375" customWidth="1"/>
    <col min="7343" max="7343" width="16" customWidth="1"/>
    <col min="7344" max="7344" width="2" bestFit="1" customWidth="1"/>
    <col min="7345" max="7345" width="17.28515625" customWidth="1"/>
    <col min="7346" max="7346" width="2.140625" bestFit="1" customWidth="1"/>
    <col min="7347" max="7347" width="14.42578125" customWidth="1"/>
    <col min="7348" max="7348" width="52.5703125" bestFit="1" customWidth="1"/>
    <col min="7349" max="7349" width="3.140625" customWidth="1"/>
    <col min="7350" max="7350" width="16.140625" customWidth="1"/>
    <col min="7354" max="7354" width="52.5703125" bestFit="1" customWidth="1"/>
    <col min="7426" max="7426" width="26.28515625" bestFit="1" customWidth="1"/>
    <col min="7427" max="7427" width="17.42578125" customWidth="1"/>
    <col min="7428" max="7428" width="14.28515625" customWidth="1"/>
    <col min="7430" max="7430" width="25.140625" customWidth="1"/>
    <col min="7431" max="7431" width="14.42578125" customWidth="1"/>
    <col min="7432" max="7432" width="12.140625" bestFit="1" customWidth="1"/>
    <col min="7433" max="7433" width="11.7109375" bestFit="1" customWidth="1"/>
    <col min="7434" max="7434" width="11.7109375" customWidth="1"/>
    <col min="7435" max="7435" width="9.7109375" customWidth="1"/>
    <col min="7436" max="7436" width="2.7109375" customWidth="1"/>
    <col min="7437" max="7437" width="0.28515625" customWidth="1"/>
    <col min="7438" max="7442" width="0" hidden="1" customWidth="1"/>
    <col min="7443" max="7443" width="3.7109375" customWidth="1"/>
    <col min="7444" max="7546" width="0" hidden="1" customWidth="1"/>
    <col min="7548" max="7548" width="19.140625" bestFit="1" customWidth="1"/>
    <col min="7549" max="7549" width="12.7109375" bestFit="1" customWidth="1"/>
    <col min="7550" max="7550" width="4.42578125" customWidth="1"/>
    <col min="7551" max="7551" width="11.85546875" bestFit="1" customWidth="1"/>
    <col min="7552" max="7552" width="4.7109375" customWidth="1"/>
    <col min="7553" max="7553" width="12.7109375" bestFit="1" customWidth="1"/>
    <col min="7554" max="7554" width="12.7109375" customWidth="1"/>
    <col min="7556" max="7556" width="51.7109375" customWidth="1"/>
    <col min="7557" max="7557" width="1.28515625" customWidth="1"/>
    <col min="7558" max="7558" width="14.28515625" customWidth="1"/>
    <col min="7561" max="7561" width="3.7109375" customWidth="1"/>
    <col min="7562" max="7562" width="36" bestFit="1" customWidth="1"/>
    <col min="7563" max="7563" width="3.140625" customWidth="1"/>
    <col min="7564" max="7564" width="13.28515625" customWidth="1"/>
    <col min="7565" max="7565" width="3.7109375" customWidth="1"/>
    <col min="7567" max="7567" width="13.42578125" customWidth="1"/>
    <col min="7568" max="7568" width="34.85546875" bestFit="1" customWidth="1"/>
    <col min="7569" max="7569" width="3.5703125" customWidth="1"/>
    <col min="7570" max="7570" width="12.42578125" customWidth="1"/>
    <col min="7571" max="7571" width="4" customWidth="1"/>
    <col min="7572" max="7572" width="16.42578125" bestFit="1" customWidth="1"/>
    <col min="7573" max="7573" width="2.42578125" customWidth="1"/>
    <col min="7574" max="7574" width="25.42578125" customWidth="1"/>
    <col min="7575" max="7575" width="2.140625" bestFit="1" customWidth="1"/>
    <col min="7576" max="7576" width="27.140625" customWidth="1"/>
    <col min="7577" max="7577" width="2.140625" bestFit="1" customWidth="1"/>
    <col min="7578" max="7578" width="17.5703125" customWidth="1"/>
    <col min="7579" max="7579" width="12.28515625" bestFit="1" customWidth="1"/>
    <col min="7581" max="7581" width="1.5703125" customWidth="1"/>
    <col min="7582" max="7582" width="20.140625" bestFit="1" customWidth="1"/>
    <col min="7583" max="7583" width="3.7109375" customWidth="1"/>
    <col min="7584" max="7584" width="15.5703125" customWidth="1"/>
    <col min="7585" max="7585" width="14.42578125" customWidth="1"/>
    <col min="7586" max="7586" width="25.28515625" customWidth="1"/>
    <col min="7587" max="7587" width="2" customWidth="1"/>
    <col min="7588" max="7588" width="12" bestFit="1" customWidth="1"/>
    <col min="7589" max="7589" width="4.5703125" customWidth="1"/>
    <col min="7590" max="7590" width="15.42578125" customWidth="1"/>
    <col min="7591" max="7591" width="2" bestFit="1" customWidth="1"/>
    <col min="7592" max="7592" width="15" customWidth="1"/>
    <col min="7593" max="7593" width="24.5703125" bestFit="1" customWidth="1"/>
    <col min="7594" max="7594" width="12.7109375" customWidth="1"/>
    <col min="7595" max="7595" width="27.28515625" bestFit="1" customWidth="1"/>
    <col min="7596" max="7596" width="4.5703125" customWidth="1"/>
    <col min="7598" max="7598" width="3.7109375" customWidth="1"/>
    <col min="7599" max="7599" width="16" customWidth="1"/>
    <col min="7600" max="7600" width="2" bestFit="1" customWidth="1"/>
    <col min="7601" max="7601" width="17.28515625" customWidth="1"/>
    <col min="7602" max="7602" width="2.140625" bestFit="1" customWidth="1"/>
    <col min="7603" max="7603" width="14.42578125" customWidth="1"/>
    <col min="7604" max="7604" width="52.5703125" bestFit="1" customWidth="1"/>
    <col min="7605" max="7605" width="3.140625" customWidth="1"/>
    <col min="7606" max="7606" width="16.140625" customWidth="1"/>
    <col min="7610" max="7610" width="52.5703125" bestFit="1" customWidth="1"/>
    <col min="7682" max="7682" width="26.28515625" bestFit="1" customWidth="1"/>
    <col min="7683" max="7683" width="17.42578125" customWidth="1"/>
    <col min="7684" max="7684" width="14.28515625" customWidth="1"/>
    <col min="7686" max="7686" width="25.140625" customWidth="1"/>
    <col min="7687" max="7687" width="14.42578125" customWidth="1"/>
    <col min="7688" max="7688" width="12.140625" bestFit="1" customWidth="1"/>
    <col min="7689" max="7689" width="11.7109375" bestFit="1" customWidth="1"/>
    <col min="7690" max="7690" width="11.7109375" customWidth="1"/>
    <col min="7691" max="7691" width="9.7109375" customWidth="1"/>
    <col min="7692" max="7692" width="2.7109375" customWidth="1"/>
    <col min="7693" max="7693" width="0.28515625" customWidth="1"/>
    <col min="7694" max="7698" width="0" hidden="1" customWidth="1"/>
    <col min="7699" max="7699" width="3.7109375" customWidth="1"/>
    <col min="7700" max="7802" width="0" hidden="1" customWidth="1"/>
    <col min="7804" max="7804" width="19.140625" bestFit="1" customWidth="1"/>
    <col min="7805" max="7805" width="12.7109375" bestFit="1" customWidth="1"/>
    <col min="7806" max="7806" width="4.42578125" customWidth="1"/>
    <col min="7807" max="7807" width="11.85546875" bestFit="1" customWidth="1"/>
    <col min="7808" max="7808" width="4.7109375" customWidth="1"/>
    <col min="7809" max="7809" width="12.7109375" bestFit="1" customWidth="1"/>
    <col min="7810" max="7810" width="12.7109375" customWidth="1"/>
    <col min="7812" max="7812" width="51.7109375" customWidth="1"/>
    <col min="7813" max="7813" width="1.28515625" customWidth="1"/>
    <col min="7814" max="7814" width="14.28515625" customWidth="1"/>
    <col min="7817" max="7817" width="3.7109375" customWidth="1"/>
    <col min="7818" max="7818" width="36" bestFit="1" customWidth="1"/>
    <col min="7819" max="7819" width="3.140625" customWidth="1"/>
    <col min="7820" max="7820" width="13.28515625" customWidth="1"/>
    <col min="7821" max="7821" width="3.7109375" customWidth="1"/>
    <col min="7823" max="7823" width="13.42578125" customWidth="1"/>
    <col min="7824" max="7824" width="34.85546875" bestFit="1" customWidth="1"/>
    <col min="7825" max="7825" width="3.5703125" customWidth="1"/>
    <col min="7826" max="7826" width="12.42578125" customWidth="1"/>
    <col min="7827" max="7827" width="4" customWidth="1"/>
    <col min="7828" max="7828" width="16.42578125" bestFit="1" customWidth="1"/>
    <col min="7829" max="7829" width="2.42578125" customWidth="1"/>
    <col min="7830" max="7830" width="25.42578125" customWidth="1"/>
    <col min="7831" max="7831" width="2.140625" bestFit="1" customWidth="1"/>
    <col min="7832" max="7832" width="27.140625" customWidth="1"/>
    <col min="7833" max="7833" width="2.140625" bestFit="1" customWidth="1"/>
    <col min="7834" max="7834" width="17.5703125" customWidth="1"/>
    <col min="7835" max="7835" width="12.28515625" bestFit="1" customWidth="1"/>
    <col min="7837" max="7837" width="1.5703125" customWidth="1"/>
    <col min="7838" max="7838" width="20.140625" bestFit="1" customWidth="1"/>
    <col min="7839" max="7839" width="3.7109375" customWidth="1"/>
    <col min="7840" max="7840" width="15.5703125" customWidth="1"/>
    <col min="7841" max="7841" width="14.42578125" customWidth="1"/>
    <col min="7842" max="7842" width="25.28515625" customWidth="1"/>
    <col min="7843" max="7843" width="2" customWidth="1"/>
    <col min="7844" max="7844" width="12" bestFit="1" customWidth="1"/>
    <col min="7845" max="7845" width="4.5703125" customWidth="1"/>
    <col min="7846" max="7846" width="15.42578125" customWidth="1"/>
    <col min="7847" max="7847" width="2" bestFit="1" customWidth="1"/>
    <col min="7848" max="7848" width="15" customWidth="1"/>
    <col min="7849" max="7849" width="24.5703125" bestFit="1" customWidth="1"/>
    <col min="7850" max="7850" width="12.7109375" customWidth="1"/>
    <col min="7851" max="7851" width="27.28515625" bestFit="1" customWidth="1"/>
    <col min="7852" max="7852" width="4.5703125" customWidth="1"/>
    <col min="7854" max="7854" width="3.7109375" customWidth="1"/>
    <col min="7855" max="7855" width="16" customWidth="1"/>
    <col min="7856" max="7856" width="2" bestFit="1" customWidth="1"/>
    <col min="7857" max="7857" width="17.28515625" customWidth="1"/>
    <col min="7858" max="7858" width="2.140625" bestFit="1" customWidth="1"/>
    <col min="7859" max="7859" width="14.42578125" customWidth="1"/>
    <col min="7860" max="7860" width="52.5703125" bestFit="1" customWidth="1"/>
    <col min="7861" max="7861" width="3.140625" customWidth="1"/>
    <col min="7862" max="7862" width="16.140625" customWidth="1"/>
    <col min="7866" max="7866" width="52.5703125" bestFit="1" customWidth="1"/>
    <col min="7938" max="7938" width="26.28515625" bestFit="1" customWidth="1"/>
    <col min="7939" max="7939" width="17.42578125" customWidth="1"/>
    <col min="7940" max="7940" width="14.28515625" customWidth="1"/>
    <col min="7942" max="7942" width="25.140625" customWidth="1"/>
    <col min="7943" max="7943" width="14.42578125" customWidth="1"/>
    <col min="7944" max="7944" width="12.140625" bestFit="1" customWidth="1"/>
    <col min="7945" max="7945" width="11.7109375" bestFit="1" customWidth="1"/>
    <col min="7946" max="7946" width="11.7109375" customWidth="1"/>
    <col min="7947" max="7947" width="9.7109375" customWidth="1"/>
    <col min="7948" max="7948" width="2.7109375" customWidth="1"/>
    <col min="7949" max="7949" width="0.28515625" customWidth="1"/>
    <col min="7950" max="7954" width="0" hidden="1" customWidth="1"/>
    <col min="7955" max="7955" width="3.7109375" customWidth="1"/>
    <col min="7956" max="8058" width="0" hidden="1" customWidth="1"/>
    <col min="8060" max="8060" width="19.140625" bestFit="1" customWidth="1"/>
    <col min="8061" max="8061" width="12.7109375" bestFit="1" customWidth="1"/>
    <col min="8062" max="8062" width="4.42578125" customWidth="1"/>
    <col min="8063" max="8063" width="11.85546875" bestFit="1" customWidth="1"/>
    <col min="8064" max="8064" width="4.7109375" customWidth="1"/>
    <col min="8065" max="8065" width="12.7109375" bestFit="1" customWidth="1"/>
    <col min="8066" max="8066" width="12.7109375" customWidth="1"/>
    <col min="8068" max="8068" width="51.7109375" customWidth="1"/>
    <col min="8069" max="8069" width="1.28515625" customWidth="1"/>
    <col min="8070" max="8070" width="14.28515625" customWidth="1"/>
    <col min="8073" max="8073" width="3.7109375" customWidth="1"/>
    <col min="8074" max="8074" width="36" bestFit="1" customWidth="1"/>
    <col min="8075" max="8075" width="3.140625" customWidth="1"/>
    <col min="8076" max="8076" width="13.28515625" customWidth="1"/>
    <col min="8077" max="8077" width="3.7109375" customWidth="1"/>
    <col min="8079" max="8079" width="13.42578125" customWidth="1"/>
    <col min="8080" max="8080" width="34.85546875" bestFit="1" customWidth="1"/>
    <col min="8081" max="8081" width="3.5703125" customWidth="1"/>
    <col min="8082" max="8082" width="12.42578125" customWidth="1"/>
    <col min="8083" max="8083" width="4" customWidth="1"/>
    <col min="8084" max="8084" width="16.42578125" bestFit="1" customWidth="1"/>
    <col min="8085" max="8085" width="2.42578125" customWidth="1"/>
    <col min="8086" max="8086" width="25.42578125" customWidth="1"/>
    <col min="8087" max="8087" width="2.140625" bestFit="1" customWidth="1"/>
    <col min="8088" max="8088" width="27.140625" customWidth="1"/>
    <col min="8089" max="8089" width="2.140625" bestFit="1" customWidth="1"/>
    <col min="8090" max="8090" width="17.5703125" customWidth="1"/>
    <col min="8091" max="8091" width="12.28515625" bestFit="1" customWidth="1"/>
    <col min="8093" max="8093" width="1.5703125" customWidth="1"/>
    <col min="8094" max="8094" width="20.140625" bestFit="1" customWidth="1"/>
    <col min="8095" max="8095" width="3.7109375" customWidth="1"/>
    <col min="8096" max="8096" width="15.5703125" customWidth="1"/>
    <col min="8097" max="8097" width="14.42578125" customWidth="1"/>
    <col min="8098" max="8098" width="25.28515625" customWidth="1"/>
    <col min="8099" max="8099" width="2" customWidth="1"/>
    <col min="8100" max="8100" width="12" bestFit="1" customWidth="1"/>
    <col min="8101" max="8101" width="4.5703125" customWidth="1"/>
    <col min="8102" max="8102" width="15.42578125" customWidth="1"/>
    <col min="8103" max="8103" width="2" bestFit="1" customWidth="1"/>
    <col min="8104" max="8104" width="15" customWidth="1"/>
    <col min="8105" max="8105" width="24.5703125" bestFit="1" customWidth="1"/>
    <col min="8106" max="8106" width="12.7109375" customWidth="1"/>
    <col min="8107" max="8107" width="27.28515625" bestFit="1" customWidth="1"/>
    <col min="8108" max="8108" width="4.5703125" customWidth="1"/>
    <col min="8110" max="8110" width="3.7109375" customWidth="1"/>
    <col min="8111" max="8111" width="16" customWidth="1"/>
    <col min="8112" max="8112" width="2" bestFit="1" customWidth="1"/>
    <col min="8113" max="8113" width="17.28515625" customWidth="1"/>
    <col min="8114" max="8114" width="2.140625" bestFit="1" customWidth="1"/>
    <col min="8115" max="8115" width="14.42578125" customWidth="1"/>
    <col min="8116" max="8116" width="52.5703125" bestFit="1" customWidth="1"/>
    <col min="8117" max="8117" width="3.140625" customWidth="1"/>
    <col min="8118" max="8118" width="16.140625" customWidth="1"/>
    <col min="8122" max="8122" width="52.5703125" bestFit="1" customWidth="1"/>
    <col min="8194" max="8194" width="26.28515625" bestFit="1" customWidth="1"/>
    <col min="8195" max="8195" width="17.42578125" customWidth="1"/>
    <col min="8196" max="8196" width="14.28515625" customWidth="1"/>
    <col min="8198" max="8198" width="25.140625" customWidth="1"/>
    <col min="8199" max="8199" width="14.42578125" customWidth="1"/>
    <col min="8200" max="8200" width="12.140625" bestFit="1" customWidth="1"/>
    <col min="8201" max="8201" width="11.7109375" bestFit="1" customWidth="1"/>
    <col min="8202" max="8202" width="11.7109375" customWidth="1"/>
    <col min="8203" max="8203" width="9.7109375" customWidth="1"/>
    <col min="8204" max="8204" width="2.7109375" customWidth="1"/>
    <col min="8205" max="8205" width="0.28515625" customWidth="1"/>
    <col min="8206" max="8210" width="0" hidden="1" customWidth="1"/>
    <col min="8211" max="8211" width="3.7109375" customWidth="1"/>
    <col min="8212" max="8314" width="0" hidden="1" customWidth="1"/>
    <col min="8316" max="8316" width="19.140625" bestFit="1" customWidth="1"/>
    <col min="8317" max="8317" width="12.7109375" bestFit="1" customWidth="1"/>
    <col min="8318" max="8318" width="4.42578125" customWidth="1"/>
    <col min="8319" max="8319" width="11.85546875" bestFit="1" customWidth="1"/>
    <col min="8320" max="8320" width="4.7109375" customWidth="1"/>
    <col min="8321" max="8321" width="12.7109375" bestFit="1" customWidth="1"/>
    <col min="8322" max="8322" width="12.7109375" customWidth="1"/>
    <col min="8324" max="8324" width="51.7109375" customWidth="1"/>
    <col min="8325" max="8325" width="1.28515625" customWidth="1"/>
    <col min="8326" max="8326" width="14.28515625" customWidth="1"/>
    <col min="8329" max="8329" width="3.7109375" customWidth="1"/>
    <col min="8330" max="8330" width="36" bestFit="1" customWidth="1"/>
    <col min="8331" max="8331" width="3.140625" customWidth="1"/>
    <col min="8332" max="8332" width="13.28515625" customWidth="1"/>
    <col min="8333" max="8333" width="3.7109375" customWidth="1"/>
    <col min="8335" max="8335" width="13.42578125" customWidth="1"/>
    <col min="8336" max="8336" width="34.85546875" bestFit="1" customWidth="1"/>
    <col min="8337" max="8337" width="3.5703125" customWidth="1"/>
    <col min="8338" max="8338" width="12.42578125" customWidth="1"/>
    <col min="8339" max="8339" width="4" customWidth="1"/>
    <col min="8340" max="8340" width="16.42578125" bestFit="1" customWidth="1"/>
    <col min="8341" max="8341" width="2.42578125" customWidth="1"/>
    <col min="8342" max="8342" width="25.42578125" customWidth="1"/>
    <col min="8343" max="8343" width="2.140625" bestFit="1" customWidth="1"/>
    <col min="8344" max="8344" width="27.140625" customWidth="1"/>
    <col min="8345" max="8345" width="2.140625" bestFit="1" customWidth="1"/>
    <col min="8346" max="8346" width="17.5703125" customWidth="1"/>
    <col min="8347" max="8347" width="12.28515625" bestFit="1" customWidth="1"/>
    <col min="8349" max="8349" width="1.5703125" customWidth="1"/>
    <col min="8350" max="8350" width="20.140625" bestFit="1" customWidth="1"/>
    <col min="8351" max="8351" width="3.7109375" customWidth="1"/>
    <col min="8352" max="8352" width="15.5703125" customWidth="1"/>
    <col min="8353" max="8353" width="14.42578125" customWidth="1"/>
    <col min="8354" max="8354" width="25.28515625" customWidth="1"/>
    <col min="8355" max="8355" width="2" customWidth="1"/>
    <col min="8356" max="8356" width="12" bestFit="1" customWidth="1"/>
    <col min="8357" max="8357" width="4.5703125" customWidth="1"/>
    <col min="8358" max="8358" width="15.42578125" customWidth="1"/>
    <col min="8359" max="8359" width="2" bestFit="1" customWidth="1"/>
    <col min="8360" max="8360" width="15" customWidth="1"/>
    <col min="8361" max="8361" width="24.5703125" bestFit="1" customWidth="1"/>
    <col min="8362" max="8362" width="12.7109375" customWidth="1"/>
    <col min="8363" max="8363" width="27.28515625" bestFit="1" customWidth="1"/>
    <col min="8364" max="8364" width="4.5703125" customWidth="1"/>
    <col min="8366" max="8366" width="3.7109375" customWidth="1"/>
    <col min="8367" max="8367" width="16" customWidth="1"/>
    <col min="8368" max="8368" width="2" bestFit="1" customWidth="1"/>
    <col min="8369" max="8369" width="17.28515625" customWidth="1"/>
    <col min="8370" max="8370" width="2.140625" bestFit="1" customWidth="1"/>
    <col min="8371" max="8371" width="14.42578125" customWidth="1"/>
    <col min="8372" max="8372" width="52.5703125" bestFit="1" customWidth="1"/>
    <col min="8373" max="8373" width="3.140625" customWidth="1"/>
    <col min="8374" max="8374" width="16.140625" customWidth="1"/>
    <col min="8378" max="8378" width="52.5703125" bestFit="1" customWidth="1"/>
    <col min="8450" max="8450" width="26.28515625" bestFit="1" customWidth="1"/>
    <col min="8451" max="8451" width="17.42578125" customWidth="1"/>
    <col min="8452" max="8452" width="14.28515625" customWidth="1"/>
    <col min="8454" max="8454" width="25.140625" customWidth="1"/>
    <col min="8455" max="8455" width="14.42578125" customWidth="1"/>
    <col min="8456" max="8456" width="12.140625" bestFit="1" customWidth="1"/>
    <col min="8457" max="8457" width="11.7109375" bestFit="1" customWidth="1"/>
    <col min="8458" max="8458" width="11.7109375" customWidth="1"/>
    <col min="8459" max="8459" width="9.7109375" customWidth="1"/>
    <col min="8460" max="8460" width="2.7109375" customWidth="1"/>
    <col min="8461" max="8461" width="0.28515625" customWidth="1"/>
    <col min="8462" max="8466" width="0" hidden="1" customWidth="1"/>
    <col min="8467" max="8467" width="3.7109375" customWidth="1"/>
    <col min="8468" max="8570" width="0" hidden="1" customWidth="1"/>
    <col min="8572" max="8572" width="19.140625" bestFit="1" customWidth="1"/>
    <col min="8573" max="8573" width="12.7109375" bestFit="1" customWidth="1"/>
    <col min="8574" max="8574" width="4.42578125" customWidth="1"/>
    <col min="8575" max="8575" width="11.85546875" bestFit="1" customWidth="1"/>
    <col min="8576" max="8576" width="4.7109375" customWidth="1"/>
    <col min="8577" max="8577" width="12.7109375" bestFit="1" customWidth="1"/>
    <col min="8578" max="8578" width="12.7109375" customWidth="1"/>
    <col min="8580" max="8580" width="51.7109375" customWidth="1"/>
    <col min="8581" max="8581" width="1.28515625" customWidth="1"/>
    <col min="8582" max="8582" width="14.28515625" customWidth="1"/>
    <col min="8585" max="8585" width="3.7109375" customWidth="1"/>
    <col min="8586" max="8586" width="36" bestFit="1" customWidth="1"/>
    <col min="8587" max="8587" width="3.140625" customWidth="1"/>
    <col min="8588" max="8588" width="13.28515625" customWidth="1"/>
    <col min="8589" max="8589" width="3.7109375" customWidth="1"/>
    <col min="8591" max="8591" width="13.42578125" customWidth="1"/>
    <col min="8592" max="8592" width="34.85546875" bestFit="1" customWidth="1"/>
    <col min="8593" max="8593" width="3.5703125" customWidth="1"/>
    <col min="8594" max="8594" width="12.42578125" customWidth="1"/>
    <col min="8595" max="8595" width="4" customWidth="1"/>
    <col min="8596" max="8596" width="16.42578125" bestFit="1" customWidth="1"/>
    <col min="8597" max="8597" width="2.42578125" customWidth="1"/>
    <col min="8598" max="8598" width="25.42578125" customWidth="1"/>
    <col min="8599" max="8599" width="2.140625" bestFit="1" customWidth="1"/>
    <col min="8600" max="8600" width="27.140625" customWidth="1"/>
    <col min="8601" max="8601" width="2.140625" bestFit="1" customWidth="1"/>
    <col min="8602" max="8602" width="17.5703125" customWidth="1"/>
    <col min="8603" max="8603" width="12.28515625" bestFit="1" customWidth="1"/>
    <col min="8605" max="8605" width="1.5703125" customWidth="1"/>
    <col min="8606" max="8606" width="20.140625" bestFit="1" customWidth="1"/>
    <col min="8607" max="8607" width="3.7109375" customWidth="1"/>
    <col min="8608" max="8608" width="15.5703125" customWidth="1"/>
    <col min="8609" max="8609" width="14.42578125" customWidth="1"/>
    <col min="8610" max="8610" width="25.28515625" customWidth="1"/>
    <col min="8611" max="8611" width="2" customWidth="1"/>
    <col min="8612" max="8612" width="12" bestFit="1" customWidth="1"/>
    <col min="8613" max="8613" width="4.5703125" customWidth="1"/>
    <col min="8614" max="8614" width="15.42578125" customWidth="1"/>
    <col min="8615" max="8615" width="2" bestFit="1" customWidth="1"/>
    <col min="8616" max="8616" width="15" customWidth="1"/>
    <col min="8617" max="8617" width="24.5703125" bestFit="1" customWidth="1"/>
    <col min="8618" max="8618" width="12.7109375" customWidth="1"/>
    <col min="8619" max="8619" width="27.28515625" bestFit="1" customWidth="1"/>
    <col min="8620" max="8620" width="4.5703125" customWidth="1"/>
    <col min="8622" max="8622" width="3.7109375" customWidth="1"/>
    <col min="8623" max="8623" width="16" customWidth="1"/>
    <col min="8624" max="8624" width="2" bestFit="1" customWidth="1"/>
    <col min="8625" max="8625" width="17.28515625" customWidth="1"/>
    <col min="8626" max="8626" width="2.140625" bestFit="1" customWidth="1"/>
    <col min="8627" max="8627" width="14.42578125" customWidth="1"/>
    <col min="8628" max="8628" width="52.5703125" bestFit="1" customWidth="1"/>
    <col min="8629" max="8629" width="3.140625" customWidth="1"/>
    <col min="8630" max="8630" width="16.140625" customWidth="1"/>
    <col min="8634" max="8634" width="52.5703125" bestFit="1" customWidth="1"/>
    <col min="8706" max="8706" width="26.28515625" bestFit="1" customWidth="1"/>
    <col min="8707" max="8707" width="17.42578125" customWidth="1"/>
    <col min="8708" max="8708" width="14.28515625" customWidth="1"/>
    <col min="8710" max="8710" width="25.140625" customWidth="1"/>
    <col min="8711" max="8711" width="14.42578125" customWidth="1"/>
    <col min="8712" max="8712" width="12.140625" bestFit="1" customWidth="1"/>
    <col min="8713" max="8713" width="11.7109375" bestFit="1" customWidth="1"/>
    <col min="8714" max="8714" width="11.7109375" customWidth="1"/>
    <col min="8715" max="8715" width="9.7109375" customWidth="1"/>
    <col min="8716" max="8716" width="2.7109375" customWidth="1"/>
    <col min="8717" max="8717" width="0.28515625" customWidth="1"/>
    <col min="8718" max="8722" width="0" hidden="1" customWidth="1"/>
    <col min="8723" max="8723" width="3.7109375" customWidth="1"/>
    <col min="8724" max="8826" width="0" hidden="1" customWidth="1"/>
    <col min="8828" max="8828" width="19.140625" bestFit="1" customWidth="1"/>
    <col min="8829" max="8829" width="12.7109375" bestFit="1" customWidth="1"/>
    <col min="8830" max="8830" width="4.42578125" customWidth="1"/>
    <col min="8831" max="8831" width="11.85546875" bestFit="1" customWidth="1"/>
    <col min="8832" max="8832" width="4.7109375" customWidth="1"/>
    <col min="8833" max="8833" width="12.7109375" bestFit="1" customWidth="1"/>
    <col min="8834" max="8834" width="12.7109375" customWidth="1"/>
    <col min="8836" max="8836" width="51.7109375" customWidth="1"/>
    <col min="8837" max="8837" width="1.28515625" customWidth="1"/>
    <col min="8838" max="8838" width="14.28515625" customWidth="1"/>
    <col min="8841" max="8841" width="3.7109375" customWidth="1"/>
    <col min="8842" max="8842" width="36" bestFit="1" customWidth="1"/>
    <col min="8843" max="8843" width="3.140625" customWidth="1"/>
    <col min="8844" max="8844" width="13.28515625" customWidth="1"/>
    <col min="8845" max="8845" width="3.7109375" customWidth="1"/>
    <col min="8847" max="8847" width="13.42578125" customWidth="1"/>
    <col min="8848" max="8848" width="34.85546875" bestFit="1" customWidth="1"/>
    <col min="8849" max="8849" width="3.5703125" customWidth="1"/>
    <col min="8850" max="8850" width="12.42578125" customWidth="1"/>
    <col min="8851" max="8851" width="4" customWidth="1"/>
    <col min="8852" max="8852" width="16.42578125" bestFit="1" customWidth="1"/>
    <col min="8853" max="8853" width="2.42578125" customWidth="1"/>
    <col min="8854" max="8854" width="25.42578125" customWidth="1"/>
    <col min="8855" max="8855" width="2.140625" bestFit="1" customWidth="1"/>
    <col min="8856" max="8856" width="27.140625" customWidth="1"/>
    <col min="8857" max="8857" width="2.140625" bestFit="1" customWidth="1"/>
    <col min="8858" max="8858" width="17.5703125" customWidth="1"/>
    <col min="8859" max="8859" width="12.28515625" bestFit="1" customWidth="1"/>
    <col min="8861" max="8861" width="1.5703125" customWidth="1"/>
    <col min="8862" max="8862" width="20.140625" bestFit="1" customWidth="1"/>
    <col min="8863" max="8863" width="3.7109375" customWidth="1"/>
    <col min="8864" max="8864" width="15.5703125" customWidth="1"/>
    <col min="8865" max="8865" width="14.42578125" customWidth="1"/>
    <col min="8866" max="8866" width="25.28515625" customWidth="1"/>
    <col min="8867" max="8867" width="2" customWidth="1"/>
    <col min="8868" max="8868" width="12" bestFit="1" customWidth="1"/>
    <col min="8869" max="8869" width="4.5703125" customWidth="1"/>
    <col min="8870" max="8870" width="15.42578125" customWidth="1"/>
    <col min="8871" max="8871" width="2" bestFit="1" customWidth="1"/>
    <col min="8872" max="8872" width="15" customWidth="1"/>
    <col min="8873" max="8873" width="24.5703125" bestFit="1" customWidth="1"/>
    <col min="8874" max="8874" width="12.7109375" customWidth="1"/>
    <col min="8875" max="8875" width="27.28515625" bestFit="1" customWidth="1"/>
    <col min="8876" max="8876" width="4.5703125" customWidth="1"/>
    <col min="8878" max="8878" width="3.7109375" customWidth="1"/>
    <col min="8879" max="8879" width="16" customWidth="1"/>
    <col min="8880" max="8880" width="2" bestFit="1" customWidth="1"/>
    <col min="8881" max="8881" width="17.28515625" customWidth="1"/>
    <col min="8882" max="8882" width="2.140625" bestFit="1" customWidth="1"/>
    <col min="8883" max="8883" width="14.42578125" customWidth="1"/>
    <col min="8884" max="8884" width="52.5703125" bestFit="1" customWidth="1"/>
    <col min="8885" max="8885" width="3.140625" customWidth="1"/>
    <col min="8886" max="8886" width="16.140625" customWidth="1"/>
    <col min="8890" max="8890" width="52.5703125" bestFit="1" customWidth="1"/>
    <col min="8962" max="8962" width="26.28515625" bestFit="1" customWidth="1"/>
    <col min="8963" max="8963" width="17.42578125" customWidth="1"/>
    <col min="8964" max="8964" width="14.28515625" customWidth="1"/>
    <col min="8966" max="8966" width="25.140625" customWidth="1"/>
    <col min="8967" max="8967" width="14.42578125" customWidth="1"/>
    <col min="8968" max="8968" width="12.140625" bestFit="1" customWidth="1"/>
    <col min="8969" max="8969" width="11.7109375" bestFit="1" customWidth="1"/>
    <col min="8970" max="8970" width="11.7109375" customWidth="1"/>
    <col min="8971" max="8971" width="9.7109375" customWidth="1"/>
    <col min="8972" max="8972" width="2.7109375" customWidth="1"/>
    <col min="8973" max="8973" width="0.28515625" customWidth="1"/>
    <col min="8974" max="8978" width="0" hidden="1" customWidth="1"/>
    <col min="8979" max="8979" width="3.7109375" customWidth="1"/>
    <col min="8980" max="9082" width="0" hidden="1" customWidth="1"/>
    <col min="9084" max="9084" width="19.140625" bestFit="1" customWidth="1"/>
    <col min="9085" max="9085" width="12.7109375" bestFit="1" customWidth="1"/>
    <col min="9086" max="9086" width="4.42578125" customWidth="1"/>
    <col min="9087" max="9087" width="11.85546875" bestFit="1" customWidth="1"/>
    <col min="9088" max="9088" width="4.7109375" customWidth="1"/>
    <col min="9089" max="9089" width="12.7109375" bestFit="1" customWidth="1"/>
    <col min="9090" max="9090" width="12.7109375" customWidth="1"/>
    <col min="9092" max="9092" width="51.7109375" customWidth="1"/>
    <col min="9093" max="9093" width="1.28515625" customWidth="1"/>
    <col min="9094" max="9094" width="14.28515625" customWidth="1"/>
    <col min="9097" max="9097" width="3.7109375" customWidth="1"/>
    <col min="9098" max="9098" width="36" bestFit="1" customWidth="1"/>
    <col min="9099" max="9099" width="3.140625" customWidth="1"/>
    <col min="9100" max="9100" width="13.28515625" customWidth="1"/>
    <col min="9101" max="9101" width="3.7109375" customWidth="1"/>
    <col min="9103" max="9103" width="13.42578125" customWidth="1"/>
    <col min="9104" max="9104" width="34.85546875" bestFit="1" customWidth="1"/>
    <col min="9105" max="9105" width="3.5703125" customWidth="1"/>
    <col min="9106" max="9106" width="12.42578125" customWidth="1"/>
    <col min="9107" max="9107" width="4" customWidth="1"/>
    <col min="9108" max="9108" width="16.42578125" bestFit="1" customWidth="1"/>
    <col min="9109" max="9109" width="2.42578125" customWidth="1"/>
    <col min="9110" max="9110" width="25.42578125" customWidth="1"/>
    <col min="9111" max="9111" width="2.140625" bestFit="1" customWidth="1"/>
    <col min="9112" max="9112" width="27.140625" customWidth="1"/>
    <col min="9113" max="9113" width="2.140625" bestFit="1" customWidth="1"/>
    <col min="9114" max="9114" width="17.5703125" customWidth="1"/>
    <col min="9115" max="9115" width="12.28515625" bestFit="1" customWidth="1"/>
    <col min="9117" max="9117" width="1.5703125" customWidth="1"/>
    <col min="9118" max="9118" width="20.140625" bestFit="1" customWidth="1"/>
    <col min="9119" max="9119" width="3.7109375" customWidth="1"/>
    <col min="9120" max="9120" width="15.5703125" customWidth="1"/>
    <col min="9121" max="9121" width="14.42578125" customWidth="1"/>
    <col min="9122" max="9122" width="25.28515625" customWidth="1"/>
    <col min="9123" max="9123" width="2" customWidth="1"/>
    <col min="9124" max="9124" width="12" bestFit="1" customWidth="1"/>
    <col min="9125" max="9125" width="4.5703125" customWidth="1"/>
    <col min="9126" max="9126" width="15.42578125" customWidth="1"/>
    <col min="9127" max="9127" width="2" bestFit="1" customWidth="1"/>
    <col min="9128" max="9128" width="15" customWidth="1"/>
    <col min="9129" max="9129" width="24.5703125" bestFit="1" customWidth="1"/>
    <col min="9130" max="9130" width="12.7109375" customWidth="1"/>
    <col min="9131" max="9131" width="27.28515625" bestFit="1" customWidth="1"/>
    <col min="9132" max="9132" width="4.5703125" customWidth="1"/>
    <col min="9134" max="9134" width="3.7109375" customWidth="1"/>
    <col min="9135" max="9135" width="16" customWidth="1"/>
    <col min="9136" max="9136" width="2" bestFit="1" customWidth="1"/>
    <col min="9137" max="9137" width="17.28515625" customWidth="1"/>
    <col min="9138" max="9138" width="2.140625" bestFit="1" customWidth="1"/>
    <col min="9139" max="9139" width="14.42578125" customWidth="1"/>
    <col min="9140" max="9140" width="52.5703125" bestFit="1" customWidth="1"/>
    <col min="9141" max="9141" width="3.140625" customWidth="1"/>
    <col min="9142" max="9142" width="16.140625" customWidth="1"/>
    <col min="9146" max="9146" width="52.5703125" bestFit="1" customWidth="1"/>
    <col min="9218" max="9218" width="26.28515625" bestFit="1" customWidth="1"/>
    <col min="9219" max="9219" width="17.42578125" customWidth="1"/>
    <col min="9220" max="9220" width="14.28515625" customWidth="1"/>
    <col min="9222" max="9222" width="25.140625" customWidth="1"/>
    <col min="9223" max="9223" width="14.42578125" customWidth="1"/>
    <col min="9224" max="9224" width="12.140625" bestFit="1" customWidth="1"/>
    <col min="9225" max="9225" width="11.7109375" bestFit="1" customWidth="1"/>
    <col min="9226" max="9226" width="11.7109375" customWidth="1"/>
    <col min="9227" max="9227" width="9.7109375" customWidth="1"/>
    <col min="9228" max="9228" width="2.7109375" customWidth="1"/>
    <col min="9229" max="9229" width="0.28515625" customWidth="1"/>
    <col min="9230" max="9234" width="0" hidden="1" customWidth="1"/>
    <col min="9235" max="9235" width="3.7109375" customWidth="1"/>
    <col min="9236" max="9338" width="0" hidden="1" customWidth="1"/>
    <col min="9340" max="9340" width="19.140625" bestFit="1" customWidth="1"/>
    <col min="9341" max="9341" width="12.7109375" bestFit="1" customWidth="1"/>
    <col min="9342" max="9342" width="4.42578125" customWidth="1"/>
    <col min="9343" max="9343" width="11.85546875" bestFit="1" customWidth="1"/>
    <col min="9344" max="9344" width="4.7109375" customWidth="1"/>
    <col min="9345" max="9345" width="12.7109375" bestFit="1" customWidth="1"/>
    <col min="9346" max="9346" width="12.7109375" customWidth="1"/>
    <col min="9348" max="9348" width="51.7109375" customWidth="1"/>
    <col min="9349" max="9349" width="1.28515625" customWidth="1"/>
    <col min="9350" max="9350" width="14.28515625" customWidth="1"/>
    <col min="9353" max="9353" width="3.7109375" customWidth="1"/>
    <col min="9354" max="9354" width="36" bestFit="1" customWidth="1"/>
    <col min="9355" max="9355" width="3.140625" customWidth="1"/>
    <col min="9356" max="9356" width="13.28515625" customWidth="1"/>
    <col min="9357" max="9357" width="3.7109375" customWidth="1"/>
    <col min="9359" max="9359" width="13.42578125" customWidth="1"/>
    <col min="9360" max="9360" width="34.85546875" bestFit="1" customWidth="1"/>
    <col min="9361" max="9361" width="3.5703125" customWidth="1"/>
    <col min="9362" max="9362" width="12.42578125" customWidth="1"/>
    <col min="9363" max="9363" width="4" customWidth="1"/>
    <col min="9364" max="9364" width="16.42578125" bestFit="1" customWidth="1"/>
    <col min="9365" max="9365" width="2.42578125" customWidth="1"/>
    <col min="9366" max="9366" width="25.42578125" customWidth="1"/>
    <col min="9367" max="9367" width="2.140625" bestFit="1" customWidth="1"/>
    <col min="9368" max="9368" width="27.140625" customWidth="1"/>
    <col min="9369" max="9369" width="2.140625" bestFit="1" customWidth="1"/>
    <col min="9370" max="9370" width="17.5703125" customWidth="1"/>
    <col min="9371" max="9371" width="12.28515625" bestFit="1" customWidth="1"/>
    <col min="9373" max="9373" width="1.5703125" customWidth="1"/>
    <col min="9374" max="9374" width="20.140625" bestFit="1" customWidth="1"/>
    <col min="9375" max="9375" width="3.7109375" customWidth="1"/>
    <col min="9376" max="9376" width="15.5703125" customWidth="1"/>
    <col min="9377" max="9377" width="14.42578125" customWidth="1"/>
    <col min="9378" max="9378" width="25.28515625" customWidth="1"/>
    <col min="9379" max="9379" width="2" customWidth="1"/>
    <col min="9380" max="9380" width="12" bestFit="1" customWidth="1"/>
    <col min="9381" max="9381" width="4.5703125" customWidth="1"/>
    <col min="9382" max="9382" width="15.42578125" customWidth="1"/>
    <col min="9383" max="9383" width="2" bestFit="1" customWidth="1"/>
    <col min="9384" max="9384" width="15" customWidth="1"/>
    <col min="9385" max="9385" width="24.5703125" bestFit="1" customWidth="1"/>
    <col min="9386" max="9386" width="12.7109375" customWidth="1"/>
    <col min="9387" max="9387" width="27.28515625" bestFit="1" customWidth="1"/>
    <col min="9388" max="9388" width="4.5703125" customWidth="1"/>
    <col min="9390" max="9390" width="3.7109375" customWidth="1"/>
    <col min="9391" max="9391" width="16" customWidth="1"/>
    <col min="9392" max="9392" width="2" bestFit="1" customWidth="1"/>
    <col min="9393" max="9393" width="17.28515625" customWidth="1"/>
    <col min="9394" max="9394" width="2.140625" bestFit="1" customWidth="1"/>
    <col min="9395" max="9395" width="14.42578125" customWidth="1"/>
    <col min="9396" max="9396" width="52.5703125" bestFit="1" customWidth="1"/>
    <col min="9397" max="9397" width="3.140625" customWidth="1"/>
    <col min="9398" max="9398" width="16.140625" customWidth="1"/>
    <col min="9402" max="9402" width="52.5703125" bestFit="1" customWidth="1"/>
    <col min="9474" max="9474" width="26.28515625" bestFit="1" customWidth="1"/>
    <col min="9475" max="9475" width="17.42578125" customWidth="1"/>
    <col min="9476" max="9476" width="14.28515625" customWidth="1"/>
    <col min="9478" max="9478" width="25.140625" customWidth="1"/>
    <col min="9479" max="9479" width="14.42578125" customWidth="1"/>
    <col min="9480" max="9480" width="12.140625" bestFit="1" customWidth="1"/>
    <col min="9481" max="9481" width="11.7109375" bestFit="1" customWidth="1"/>
    <col min="9482" max="9482" width="11.7109375" customWidth="1"/>
    <col min="9483" max="9483" width="9.7109375" customWidth="1"/>
    <col min="9484" max="9484" width="2.7109375" customWidth="1"/>
    <col min="9485" max="9485" width="0.28515625" customWidth="1"/>
    <col min="9486" max="9490" width="0" hidden="1" customWidth="1"/>
    <col min="9491" max="9491" width="3.7109375" customWidth="1"/>
    <col min="9492" max="9594" width="0" hidden="1" customWidth="1"/>
    <col min="9596" max="9596" width="19.140625" bestFit="1" customWidth="1"/>
    <col min="9597" max="9597" width="12.7109375" bestFit="1" customWidth="1"/>
    <col min="9598" max="9598" width="4.42578125" customWidth="1"/>
    <col min="9599" max="9599" width="11.85546875" bestFit="1" customWidth="1"/>
    <col min="9600" max="9600" width="4.7109375" customWidth="1"/>
    <col min="9601" max="9601" width="12.7109375" bestFit="1" customWidth="1"/>
    <col min="9602" max="9602" width="12.7109375" customWidth="1"/>
    <col min="9604" max="9604" width="51.7109375" customWidth="1"/>
    <col min="9605" max="9605" width="1.28515625" customWidth="1"/>
    <col min="9606" max="9606" width="14.28515625" customWidth="1"/>
    <col min="9609" max="9609" width="3.7109375" customWidth="1"/>
    <col min="9610" max="9610" width="36" bestFit="1" customWidth="1"/>
    <col min="9611" max="9611" width="3.140625" customWidth="1"/>
    <col min="9612" max="9612" width="13.28515625" customWidth="1"/>
    <col min="9613" max="9613" width="3.7109375" customWidth="1"/>
    <col min="9615" max="9615" width="13.42578125" customWidth="1"/>
    <col min="9616" max="9616" width="34.85546875" bestFit="1" customWidth="1"/>
    <col min="9617" max="9617" width="3.5703125" customWidth="1"/>
    <col min="9618" max="9618" width="12.42578125" customWidth="1"/>
    <col min="9619" max="9619" width="4" customWidth="1"/>
    <col min="9620" max="9620" width="16.42578125" bestFit="1" customWidth="1"/>
    <col min="9621" max="9621" width="2.42578125" customWidth="1"/>
    <col min="9622" max="9622" width="25.42578125" customWidth="1"/>
    <col min="9623" max="9623" width="2.140625" bestFit="1" customWidth="1"/>
    <col min="9624" max="9624" width="27.140625" customWidth="1"/>
    <col min="9625" max="9625" width="2.140625" bestFit="1" customWidth="1"/>
    <col min="9626" max="9626" width="17.5703125" customWidth="1"/>
    <col min="9627" max="9627" width="12.28515625" bestFit="1" customWidth="1"/>
    <col min="9629" max="9629" width="1.5703125" customWidth="1"/>
    <col min="9630" max="9630" width="20.140625" bestFit="1" customWidth="1"/>
    <col min="9631" max="9631" width="3.7109375" customWidth="1"/>
    <col min="9632" max="9632" width="15.5703125" customWidth="1"/>
    <col min="9633" max="9633" width="14.42578125" customWidth="1"/>
    <col min="9634" max="9634" width="25.28515625" customWidth="1"/>
    <col min="9635" max="9635" width="2" customWidth="1"/>
    <col min="9636" max="9636" width="12" bestFit="1" customWidth="1"/>
    <col min="9637" max="9637" width="4.5703125" customWidth="1"/>
    <col min="9638" max="9638" width="15.42578125" customWidth="1"/>
    <col min="9639" max="9639" width="2" bestFit="1" customWidth="1"/>
    <col min="9640" max="9640" width="15" customWidth="1"/>
    <col min="9641" max="9641" width="24.5703125" bestFit="1" customWidth="1"/>
    <col min="9642" max="9642" width="12.7109375" customWidth="1"/>
    <col min="9643" max="9643" width="27.28515625" bestFit="1" customWidth="1"/>
    <col min="9644" max="9644" width="4.5703125" customWidth="1"/>
    <col min="9646" max="9646" width="3.7109375" customWidth="1"/>
    <col min="9647" max="9647" width="16" customWidth="1"/>
    <col min="9648" max="9648" width="2" bestFit="1" customWidth="1"/>
    <col min="9649" max="9649" width="17.28515625" customWidth="1"/>
    <col min="9650" max="9650" width="2.140625" bestFit="1" customWidth="1"/>
    <col min="9651" max="9651" width="14.42578125" customWidth="1"/>
    <col min="9652" max="9652" width="52.5703125" bestFit="1" customWidth="1"/>
    <col min="9653" max="9653" width="3.140625" customWidth="1"/>
    <col min="9654" max="9654" width="16.140625" customWidth="1"/>
    <col min="9658" max="9658" width="52.5703125" bestFit="1" customWidth="1"/>
    <col min="9730" max="9730" width="26.28515625" bestFit="1" customWidth="1"/>
    <col min="9731" max="9731" width="17.42578125" customWidth="1"/>
    <col min="9732" max="9732" width="14.28515625" customWidth="1"/>
    <col min="9734" max="9734" width="25.140625" customWidth="1"/>
    <col min="9735" max="9735" width="14.42578125" customWidth="1"/>
    <col min="9736" max="9736" width="12.140625" bestFit="1" customWidth="1"/>
    <col min="9737" max="9737" width="11.7109375" bestFit="1" customWidth="1"/>
    <col min="9738" max="9738" width="11.7109375" customWidth="1"/>
    <col min="9739" max="9739" width="9.7109375" customWidth="1"/>
    <col min="9740" max="9740" width="2.7109375" customWidth="1"/>
    <col min="9741" max="9741" width="0.28515625" customWidth="1"/>
    <col min="9742" max="9746" width="0" hidden="1" customWidth="1"/>
    <col min="9747" max="9747" width="3.7109375" customWidth="1"/>
    <col min="9748" max="9850" width="0" hidden="1" customWidth="1"/>
    <col min="9852" max="9852" width="19.140625" bestFit="1" customWidth="1"/>
    <col min="9853" max="9853" width="12.7109375" bestFit="1" customWidth="1"/>
    <col min="9854" max="9854" width="4.42578125" customWidth="1"/>
    <col min="9855" max="9855" width="11.85546875" bestFit="1" customWidth="1"/>
    <col min="9856" max="9856" width="4.7109375" customWidth="1"/>
    <col min="9857" max="9857" width="12.7109375" bestFit="1" customWidth="1"/>
    <col min="9858" max="9858" width="12.7109375" customWidth="1"/>
    <col min="9860" max="9860" width="51.7109375" customWidth="1"/>
    <col min="9861" max="9861" width="1.28515625" customWidth="1"/>
    <col min="9862" max="9862" width="14.28515625" customWidth="1"/>
    <col min="9865" max="9865" width="3.7109375" customWidth="1"/>
    <col min="9866" max="9866" width="36" bestFit="1" customWidth="1"/>
    <col min="9867" max="9867" width="3.140625" customWidth="1"/>
    <col min="9868" max="9868" width="13.28515625" customWidth="1"/>
    <col min="9869" max="9869" width="3.7109375" customWidth="1"/>
    <col min="9871" max="9871" width="13.42578125" customWidth="1"/>
    <col min="9872" max="9872" width="34.85546875" bestFit="1" customWidth="1"/>
    <col min="9873" max="9873" width="3.5703125" customWidth="1"/>
    <col min="9874" max="9874" width="12.42578125" customWidth="1"/>
    <col min="9875" max="9875" width="4" customWidth="1"/>
    <col min="9876" max="9876" width="16.42578125" bestFit="1" customWidth="1"/>
    <col min="9877" max="9877" width="2.42578125" customWidth="1"/>
    <col min="9878" max="9878" width="25.42578125" customWidth="1"/>
    <col min="9879" max="9879" width="2.140625" bestFit="1" customWidth="1"/>
    <col min="9880" max="9880" width="27.140625" customWidth="1"/>
    <col min="9881" max="9881" width="2.140625" bestFit="1" customWidth="1"/>
    <col min="9882" max="9882" width="17.5703125" customWidth="1"/>
    <col min="9883" max="9883" width="12.28515625" bestFit="1" customWidth="1"/>
    <col min="9885" max="9885" width="1.5703125" customWidth="1"/>
    <col min="9886" max="9886" width="20.140625" bestFit="1" customWidth="1"/>
    <col min="9887" max="9887" width="3.7109375" customWidth="1"/>
    <col min="9888" max="9888" width="15.5703125" customWidth="1"/>
    <col min="9889" max="9889" width="14.42578125" customWidth="1"/>
    <col min="9890" max="9890" width="25.28515625" customWidth="1"/>
    <col min="9891" max="9891" width="2" customWidth="1"/>
    <col min="9892" max="9892" width="12" bestFit="1" customWidth="1"/>
    <col min="9893" max="9893" width="4.5703125" customWidth="1"/>
    <col min="9894" max="9894" width="15.42578125" customWidth="1"/>
    <col min="9895" max="9895" width="2" bestFit="1" customWidth="1"/>
    <col min="9896" max="9896" width="15" customWidth="1"/>
    <col min="9897" max="9897" width="24.5703125" bestFit="1" customWidth="1"/>
    <col min="9898" max="9898" width="12.7109375" customWidth="1"/>
    <col min="9899" max="9899" width="27.28515625" bestFit="1" customWidth="1"/>
    <col min="9900" max="9900" width="4.5703125" customWidth="1"/>
    <col min="9902" max="9902" width="3.7109375" customWidth="1"/>
    <col min="9903" max="9903" width="16" customWidth="1"/>
    <col min="9904" max="9904" width="2" bestFit="1" customWidth="1"/>
    <col min="9905" max="9905" width="17.28515625" customWidth="1"/>
    <col min="9906" max="9906" width="2.140625" bestFit="1" customWidth="1"/>
    <col min="9907" max="9907" width="14.42578125" customWidth="1"/>
    <col min="9908" max="9908" width="52.5703125" bestFit="1" customWidth="1"/>
    <col min="9909" max="9909" width="3.140625" customWidth="1"/>
    <col min="9910" max="9910" width="16.140625" customWidth="1"/>
    <col min="9914" max="9914" width="52.5703125" bestFit="1" customWidth="1"/>
    <col min="9986" max="9986" width="26.28515625" bestFit="1" customWidth="1"/>
    <col min="9987" max="9987" width="17.42578125" customWidth="1"/>
    <col min="9988" max="9988" width="14.28515625" customWidth="1"/>
    <col min="9990" max="9990" width="25.140625" customWidth="1"/>
    <col min="9991" max="9991" width="14.42578125" customWidth="1"/>
    <col min="9992" max="9992" width="12.140625" bestFit="1" customWidth="1"/>
    <col min="9993" max="9993" width="11.7109375" bestFit="1" customWidth="1"/>
    <col min="9994" max="9994" width="11.7109375" customWidth="1"/>
    <col min="9995" max="9995" width="9.7109375" customWidth="1"/>
    <col min="9996" max="9996" width="2.7109375" customWidth="1"/>
    <col min="9997" max="9997" width="0.28515625" customWidth="1"/>
    <col min="9998" max="10002" width="0" hidden="1" customWidth="1"/>
    <col min="10003" max="10003" width="3.7109375" customWidth="1"/>
    <col min="10004" max="10106" width="0" hidden="1" customWidth="1"/>
    <col min="10108" max="10108" width="19.140625" bestFit="1" customWidth="1"/>
    <col min="10109" max="10109" width="12.7109375" bestFit="1" customWidth="1"/>
    <col min="10110" max="10110" width="4.42578125" customWidth="1"/>
    <col min="10111" max="10111" width="11.85546875" bestFit="1" customWidth="1"/>
    <col min="10112" max="10112" width="4.7109375" customWidth="1"/>
    <col min="10113" max="10113" width="12.7109375" bestFit="1" customWidth="1"/>
    <col min="10114" max="10114" width="12.7109375" customWidth="1"/>
    <col min="10116" max="10116" width="51.7109375" customWidth="1"/>
    <col min="10117" max="10117" width="1.28515625" customWidth="1"/>
    <col min="10118" max="10118" width="14.28515625" customWidth="1"/>
    <col min="10121" max="10121" width="3.7109375" customWidth="1"/>
    <col min="10122" max="10122" width="36" bestFit="1" customWidth="1"/>
    <col min="10123" max="10123" width="3.140625" customWidth="1"/>
    <col min="10124" max="10124" width="13.28515625" customWidth="1"/>
    <col min="10125" max="10125" width="3.7109375" customWidth="1"/>
    <col min="10127" max="10127" width="13.42578125" customWidth="1"/>
    <col min="10128" max="10128" width="34.85546875" bestFit="1" customWidth="1"/>
    <col min="10129" max="10129" width="3.5703125" customWidth="1"/>
    <col min="10130" max="10130" width="12.42578125" customWidth="1"/>
    <col min="10131" max="10131" width="4" customWidth="1"/>
    <col min="10132" max="10132" width="16.42578125" bestFit="1" customWidth="1"/>
    <col min="10133" max="10133" width="2.42578125" customWidth="1"/>
    <col min="10134" max="10134" width="25.42578125" customWidth="1"/>
    <col min="10135" max="10135" width="2.140625" bestFit="1" customWidth="1"/>
    <col min="10136" max="10136" width="27.140625" customWidth="1"/>
    <col min="10137" max="10137" width="2.140625" bestFit="1" customWidth="1"/>
    <col min="10138" max="10138" width="17.5703125" customWidth="1"/>
    <col min="10139" max="10139" width="12.28515625" bestFit="1" customWidth="1"/>
    <col min="10141" max="10141" width="1.5703125" customWidth="1"/>
    <col min="10142" max="10142" width="20.140625" bestFit="1" customWidth="1"/>
    <col min="10143" max="10143" width="3.7109375" customWidth="1"/>
    <col min="10144" max="10144" width="15.5703125" customWidth="1"/>
    <col min="10145" max="10145" width="14.42578125" customWidth="1"/>
    <col min="10146" max="10146" width="25.28515625" customWidth="1"/>
    <col min="10147" max="10147" width="2" customWidth="1"/>
    <col min="10148" max="10148" width="12" bestFit="1" customWidth="1"/>
    <col min="10149" max="10149" width="4.5703125" customWidth="1"/>
    <col min="10150" max="10150" width="15.42578125" customWidth="1"/>
    <col min="10151" max="10151" width="2" bestFit="1" customWidth="1"/>
    <col min="10152" max="10152" width="15" customWidth="1"/>
    <col min="10153" max="10153" width="24.5703125" bestFit="1" customWidth="1"/>
    <col min="10154" max="10154" width="12.7109375" customWidth="1"/>
    <col min="10155" max="10155" width="27.28515625" bestFit="1" customWidth="1"/>
    <col min="10156" max="10156" width="4.5703125" customWidth="1"/>
    <col min="10158" max="10158" width="3.7109375" customWidth="1"/>
    <col min="10159" max="10159" width="16" customWidth="1"/>
    <col min="10160" max="10160" width="2" bestFit="1" customWidth="1"/>
    <col min="10161" max="10161" width="17.28515625" customWidth="1"/>
    <col min="10162" max="10162" width="2.140625" bestFit="1" customWidth="1"/>
    <col min="10163" max="10163" width="14.42578125" customWidth="1"/>
    <col min="10164" max="10164" width="52.5703125" bestFit="1" customWidth="1"/>
    <col min="10165" max="10165" width="3.140625" customWidth="1"/>
    <col min="10166" max="10166" width="16.140625" customWidth="1"/>
    <col min="10170" max="10170" width="52.5703125" bestFit="1" customWidth="1"/>
    <col min="10242" max="10242" width="26.28515625" bestFit="1" customWidth="1"/>
    <col min="10243" max="10243" width="17.42578125" customWidth="1"/>
    <col min="10244" max="10244" width="14.28515625" customWidth="1"/>
    <col min="10246" max="10246" width="25.140625" customWidth="1"/>
    <col min="10247" max="10247" width="14.42578125" customWidth="1"/>
    <col min="10248" max="10248" width="12.140625" bestFit="1" customWidth="1"/>
    <col min="10249" max="10249" width="11.7109375" bestFit="1" customWidth="1"/>
    <col min="10250" max="10250" width="11.7109375" customWidth="1"/>
    <col min="10251" max="10251" width="9.7109375" customWidth="1"/>
    <col min="10252" max="10252" width="2.7109375" customWidth="1"/>
    <col min="10253" max="10253" width="0.28515625" customWidth="1"/>
    <col min="10254" max="10258" width="0" hidden="1" customWidth="1"/>
    <col min="10259" max="10259" width="3.7109375" customWidth="1"/>
    <col min="10260" max="10362" width="0" hidden="1" customWidth="1"/>
    <col min="10364" max="10364" width="19.140625" bestFit="1" customWidth="1"/>
    <col min="10365" max="10365" width="12.7109375" bestFit="1" customWidth="1"/>
    <col min="10366" max="10366" width="4.42578125" customWidth="1"/>
    <col min="10367" max="10367" width="11.85546875" bestFit="1" customWidth="1"/>
    <col min="10368" max="10368" width="4.7109375" customWidth="1"/>
    <col min="10369" max="10369" width="12.7109375" bestFit="1" customWidth="1"/>
    <col min="10370" max="10370" width="12.7109375" customWidth="1"/>
    <col min="10372" max="10372" width="51.7109375" customWidth="1"/>
    <col min="10373" max="10373" width="1.28515625" customWidth="1"/>
    <col min="10374" max="10374" width="14.28515625" customWidth="1"/>
    <col min="10377" max="10377" width="3.7109375" customWidth="1"/>
    <col min="10378" max="10378" width="36" bestFit="1" customWidth="1"/>
    <col min="10379" max="10379" width="3.140625" customWidth="1"/>
    <col min="10380" max="10380" width="13.28515625" customWidth="1"/>
    <col min="10381" max="10381" width="3.7109375" customWidth="1"/>
    <col min="10383" max="10383" width="13.42578125" customWidth="1"/>
    <col min="10384" max="10384" width="34.85546875" bestFit="1" customWidth="1"/>
    <col min="10385" max="10385" width="3.5703125" customWidth="1"/>
    <col min="10386" max="10386" width="12.42578125" customWidth="1"/>
    <col min="10387" max="10387" width="4" customWidth="1"/>
    <col min="10388" max="10388" width="16.42578125" bestFit="1" customWidth="1"/>
    <col min="10389" max="10389" width="2.42578125" customWidth="1"/>
    <col min="10390" max="10390" width="25.42578125" customWidth="1"/>
    <col min="10391" max="10391" width="2.140625" bestFit="1" customWidth="1"/>
    <col min="10392" max="10392" width="27.140625" customWidth="1"/>
    <col min="10393" max="10393" width="2.140625" bestFit="1" customWidth="1"/>
    <col min="10394" max="10394" width="17.5703125" customWidth="1"/>
    <col min="10395" max="10395" width="12.28515625" bestFit="1" customWidth="1"/>
    <col min="10397" max="10397" width="1.5703125" customWidth="1"/>
    <col min="10398" max="10398" width="20.140625" bestFit="1" customWidth="1"/>
    <col min="10399" max="10399" width="3.7109375" customWidth="1"/>
    <col min="10400" max="10400" width="15.5703125" customWidth="1"/>
    <col min="10401" max="10401" width="14.42578125" customWidth="1"/>
    <col min="10402" max="10402" width="25.28515625" customWidth="1"/>
    <col min="10403" max="10403" width="2" customWidth="1"/>
    <col min="10404" max="10404" width="12" bestFit="1" customWidth="1"/>
    <col min="10405" max="10405" width="4.5703125" customWidth="1"/>
    <col min="10406" max="10406" width="15.42578125" customWidth="1"/>
    <col min="10407" max="10407" width="2" bestFit="1" customWidth="1"/>
    <col min="10408" max="10408" width="15" customWidth="1"/>
    <col min="10409" max="10409" width="24.5703125" bestFit="1" customWidth="1"/>
    <col min="10410" max="10410" width="12.7109375" customWidth="1"/>
    <col min="10411" max="10411" width="27.28515625" bestFit="1" customWidth="1"/>
    <col min="10412" max="10412" width="4.5703125" customWidth="1"/>
    <col min="10414" max="10414" width="3.7109375" customWidth="1"/>
    <col min="10415" max="10415" width="16" customWidth="1"/>
    <col min="10416" max="10416" width="2" bestFit="1" customWidth="1"/>
    <col min="10417" max="10417" width="17.28515625" customWidth="1"/>
    <col min="10418" max="10418" width="2.140625" bestFit="1" customWidth="1"/>
    <col min="10419" max="10419" width="14.42578125" customWidth="1"/>
    <col min="10420" max="10420" width="52.5703125" bestFit="1" customWidth="1"/>
    <col min="10421" max="10421" width="3.140625" customWidth="1"/>
    <col min="10422" max="10422" width="16.140625" customWidth="1"/>
    <col min="10426" max="10426" width="52.5703125" bestFit="1" customWidth="1"/>
    <col min="10498" max="10498" width="26.28515625" bestFit="1" customWidth="1"/>
    <col min="10499" max="10499" width="17.42578125" customWidth="1"/>
    <col min="10500" max="10500" width="14.28515625" customWidth="1"/>
    <col min="10502" max="10502" width="25.140625" customWidth="1"/>
    <col min="10503" max="10503" width="14.42578125" customWidth="1"/>
    <col min="10504" max="10504" width="12.140625" bestFit="1" customWidth="1"/>
    <col min="10505" max="10505" width="11.7109375" bestFit="1" customWidth="1"/>
    <col min="10506" max="10506" width="11.7109375" customWidth="1"/>
    <col min="10507" max="10507" width="9.7109375" customWidth="1"/>
    <col min="10508" max="10508" width="2.7109375" customWidth="1"/>
    <col min="10509" max="10509" width="0.28515625" customWidth="1"/>
    <col min="10510" max="10514" width="0" hidden="1" customWidth="1"/>
    <col min="10515" max="10515" width="3.7109375" customWidth="1"/>
    <col min="10516" max="10618" width="0" hidden="1" customWidth="1"/>
    <col min="10620" max="10620" width="19.140625" bestFit="1" customWidth="1"/>
    <col min="10621" max="10621" width="12.7109375" bestFit="1" customWidth="1"/>
    <col min="10622" max="10622" width="4.42578125" customWidth="1"/>
    <col min="10623" max="10623" width="11.85546875" bestFit="1" customWidth="1"/>
    <col min="10624" max="10624" width="4.7109375" customWidth="1"/>
    <col min="10625" max="10625" width="12.7109375" bestFit="1" customWidth="1"/>
    <col min="10626" max="10626" width="12.7109375" customWidth="1"/>
    <col min="10628" max="10628" width="51.7109375" customWidth="1"/>
    <col min="10629" max="10629" width="1.28515625" customWidth="1"/>
    <col min="10630" max="10630" width="14.28515625" customWidth="1"/>
    <col min="10633" max="10633" width="3.7109375" customWidth="1"/>
    <col min="10634" max="10634" width="36" bestFit="1" customWidth="1"/>
    <col min="10635" max="10635" width="3.140625" customWidth="1"/>
    <col min="10636" max="10636" width="13.28515625" customWidth="1"/>
    <col min="10637" max="10637" width="3.7109375" customWidth="1"/>
    <col min="10639" max="10639" width="13.42578125" customWidth="1"/>
    <col min="10640" max="10640" width="34.85546875" bestFit="1" customWidth="1"/>
    <col min="10641" max="10641" width="3.5703125" customWidth="1"/>
    <col min="10642" max="10642" width="12.42578125" customWidth="1"/>
    <col min="10643" max="10643" width="4" customWidth="1"/>
    <col min="10644" max="10644" width="16.42578125" bestFit="1" customWidth="1"/>
    <col min="10645" max="10645" width="2.42578125" customWidth="1"/>
    <col min="10646" max="10646" width="25.42578125" customWidth="1"/>
    <col min="10647" max="10647" width="2.140625" bestFit="1" customWidth="1"/>
    <col min="10648" max="10648" width="27.140625" customWidth="1"/>
    <col min="10649" max="10649" width="2.140625" bestFit="1" customWidth="1"/>
    <col min="10650" max="10650" width="17.5703125" customWidth="1"/>
    <col min="10651" max="10651" width="12.28515625" bestFit="1" customWidth="1"/>
    <col min="10653" max="10653" width="1.5703125" customWidth="1"/>
    <col min="10654" max="10654" width="20.140625" bestFit="1" customWidth="1"/>
    <col min="10655" max="10655" width="3.7109375" customWidth="1"/>
    <col min="10656" max="10656" width="15.5703125" customWidth="1"/>
    <col min="10657" max="10657" width="14.42578125" customWidth="1"/>
    <col min="10658" max="10658" width="25.28515625" customWidth="1"/>
    <col min="10659" max="10659" width="2" customWidth="1"/>
    <col min="10660" max="10660" width="12" bestFit="1" customWidth="1"/>
    <col min="10661" max="10661" width="4.5703125" customWidth="1"/>
    <col min="10662" max="10662" width="15.42578125" customWidth="1"/>
    <col min="10663" max="10663" width="2" bestFit="1" customWidth="1"/>
    <col min="10664" max="10664" width="15" customWidth="1"/>
    <col min="10665" max="10665" width="24.5703125" bestFit="1" customWidth="1"/>
    <col min="10666" max="10666" width="12.7109375" customWidth="1"/>
    <col min="10667" max="10667" width="27.28515625" bestFit="1" customWidth="1"/>
    <col min="10668" max="10668" width="4.5703125" customWidth="1"/>
    <col min="10670" max="10670" width="3.7109375" customWidth="1"/>
    <col min="10671" max="10671" width="16" customWidth="1"/>
    <col min="10672" max="10672" width="2" bestFit="1" customWidth="1"/>
    <col min="10673" max="10673" width="17.28515625" customWidth="1"/>
    <col min="10674" max="10674" width="2.140625" bestFit="1" customWidth="1"/>
    <col min="10675" max="10675" width="14.42578125" customWidth="1"/>
    <col min="10676" max="10676" width="52.5703125" bestFit="1" customWidth="1"/>
    <col min="10677" max="10677" width="3.140625" customWidth="1"/>
    <col min="10678" max="10678" width="16.140625" customWidth="1"/>
    <col min="10682" max="10682" width="52.5703125" bestFit="1" customWidth="1"/>
    <col min="10754" max="10754" width="26.28515625" bestFit="1" customWidth="1"/>
    <col min="10755" max="10755" width="17.42578125" customWidth="1"/>
    <col min="10756" max="10756" width="14.28515625" customWidth="1"/>
    <col min="10758" max="10758" width="25.140625" customWidth="1"/>
    <col min="10759" max="10759" width="14.42578125" customWidth="1"/>
    <col min="10760" max="10760" width="12.140625" bestFit="1" customWidth="1"/>
    <col min="10761" max="10761" width="11.7109375" bestFit="1" customWidth="1"/>
    <col min="10762" max="10762" width="11.7109375" customWidth="1"/>
    <col min="10763" max="10763" width="9.7109375" customWidth="1"/>
    <col min="10764" max="10764" width="2.7109375" customWidth="1"/>
    <col min="10765" max="10765" width="0.28515625" customWidth="1"/>
    <col min="10766" max="10770" width="0" hidden="1" customWidth="1"/>
    <col min="10771" max="10771" width="3.7109375" customWidth="1"/>
    <col min="10772" max="10874" width="0" hidden="1" customWidth="1"/>
    <col min="10876" max="10876" width="19.140625" bestFit="1" customWidth="1"/>
    <col min="10877" max="10877" width="12.7109375" bestFit="1" customWidth="1"/>
    <col min="10878" max="10878" width="4.42578125" customWidth="1"/>
    <col min="10879" max="10879" width="11.85546875" bestFit="1" customWidth="1"/>
    <col min="10880" max="10880" width="4.7109375" customWidth="1"/>
    <col min="10881" max="10881" width="12.7109375" bestFit="1" customWidth="1"/>
    <col min="10882" max="10882" width="12.7109375" customWidth="1"/>
    <col min="10884" max="10884" width="51.7109375" customWidth="1"/>
    <col min="10885" max="10885" width="1.28515625" customWidth="1"/>
    <col min="10886" max="10886" width="14.28515625" customWidth="1"/>
    <col min="10889" max="10889" width="3.7109375" customWidth="1"/>
    <col min="10890" max="10890" width="36" bestFit="1" customWidth="1"/>
    <col min="10891" max="10891" width="3.140625" customWidth="1"/>
    <col min="10892" max="10892" width="13.28515625" customWidth="1"/>
    <col min="10893" max="10893" width="3.7109375" customWidth="1"/>
    <col min="10895" max="10895" width="13.42578125" customWidth="1"/>
    <col min="10896" max="10896" width="34.85546875" bestFit="1" customWidth="1"/>
    <col min="10897" max="10897" width="3.5703125" customWidth="1"/>
    <col min="10898" max="10898" width="12.42578125" customWidth="1"/>
    <col min="10899" max="10899" width="4" customWidth="1"/>
    <col min="10900" max="10900" width="16.42578125" bestFit="1" customWidth="1"/>
    <col min="10901" max="10901" width="2.42578125" customWidth="1"/>
    <col min="10902" max="10902" width="25.42578125" customWidth="1"/>
    <col min="10903" max="10903" width="2.140625" bestFit="1" customWidth="1"/>
    <col min="10904" max="10904" width="27.140625" customWidth="1"/>
    <col min="10905" max="10905" width="2.140625" bestFit="1" customWidth="1"/>
    <col min="10906" max="10906" width="17.5703125" customWidth="1"/>
    <col min="10907" max="10907" width="12.28515625" bestFit="1" customWidth="1"/>
    <col min="10909" max="10909" width="1.5703125" customWidth="1"/>
    <col min="10910" max="10910" width="20.140625" bestFit="1" customWidth="1"/>
    <col min="10911" max="10911" width="3.7109375" customWidth="1"/>
    <col min="10912" max="10912" width="15.5703125" customWidth="1"/>
    <col min="10913" max="10913" width="14.42578125" customWidth="1"/>
    <col min="10914" max="10914" width="25.28515625" customWidth="1"/>
    <col min="10915" max="10915" width="2" customWidth="1"/>
    <col min="10916" max="10916" width="12" bestFit="1" customWidth="1"/>
    <col min="10917" max="10917" width="4.5703125" customWidth="1"/>
    <col min="10918" max="10918" width="15.42578125" customWidth="1"/>
    <col min="10919" max="10919" width="2" bestFit="1" customWidth="1"/>
    <col min="10920" max="10920" width="15" customWidth="1"/>
    <col min="10921" max="10921" width="24.5703125" bestFit="1" customWidth="1"/>
    <col min="10922" max="10922" width="12.7109375" customWidth="1"/>
    <col min="10923" max="10923" width="27.28515625" bestFit="1" customWidth="1"/>
    <col min="10924" max="10924" width="4.5703125" customWidth="1"/>
    <col min="10926" max="10926" width="3.7109375" customWidth="1"/>
    <col min="10927" max="10927" width="16" customWidth="1"/>
    <col min="10928" max="10928" width="2" bestFit="1" customWidth="1"/>
    <col min="10929" max="10929" width="17.28515625" customWidth="1"/>
    <col min="10930" max="10930" width="2.140625" bestFit="1" customWidth="1"/>
    <col min="10931" max="10931" width="14.42578125" customWidth="1"/>
    <col min="10932" max="10932" width="52.5703125" bestFit="1" customWidth="1"/>
    <col min="10933" max="10933" width="3.140625" customWidth="1"/>
    <col min="10934" max="10934" width="16.140625" customWidth="1"/>
    <col min="10938" max="10938" width="52.5703125" bestFit="1" customWidth="1"/>
    <col min="11010" max="11010" width="26.28515625" bestFit="1" customWidth="1"/>
    <col min="11011" max="11011" width="17.42578125" customWidth="1"/>
    <col min="11012" max="11012" width="14.28515625" customWidth="1"/>
    <col min="11014" max="11014" width="25.140625" customWidth="1"/>
    <col min="11015" max="11015" width="14.42578125" customWidth="1"/>
    <col min="11016" max="11016" width="12.140625" bestFit="1" customWidth="1"/>
    <col min="11017" max="11017" width="11.7109375" bestFit="1" customWidth="1"/>
    <col min="11018" max="11018" width="11.7109375" customWidth="1"/>
    <col min="11019" max="11019" width="9.7109375" customWidth="1"/>
    <col min="11020" max="11020" width="2.7109375" customWidth="1"/>
    <col min="11021" max="11021" width="0.28515625" customWidth="1"/>
    <col min="11022" max="11026" width="0" hidden="1" customWidth="1"/>
    <col min="11027" max="11027" width="3.7109375" customWidth="1"/>
    <col min="11028" max="11130" width="0" hidden="1" customWidth="1"/>
    <col min="11132" max="11132" width="19.140625" bestFit="1" customWidth="1"/>
    <col min="11133" max="11133" width="12.7109375" bestFit="1" customWidth="1"/>
    <col min="11134" max="11134" width="4.42578125" customWidth="1"/>
    <col min="11135" max="11135" width="11.85546875" bestFit="1" customWidth="1"/>
    <col min="11136" max="11136" width="4.7109375" customWidth="1"/>
    <col min="11137" max="11137" width="12.7109375" bestFit="1" customWidth="1"/>
    <col min="11138" max="11138" width="12.7109375" customWidth="1"/>
    <col min="11140" max="11140" width="51.7109375" customWidth="1"/>
    <col min="11141" max="11141" width="1.28515625" customWidth="1"/>
    <col min="11142" max="11142" width="14.28515625" customWidth="1"/>
    <col min="11145" max="11145" width="3.7109375" customWidth="1"/>
    <col min="11146" max="11146" width="36" bestFit="1" customWidth="1"/>
    <col min="11147" max="11147" width="3.140625" customWidth="1"/>
    <col min="11148" max="11148" width="13.28515625" customWidth="1"/>
    <col min="11149" max="11149" width="3.7109375" customWidth="1"/>
    <col min="11151" max="11151" width="13.42578125" customWidth="1"/>
    <col min="11152" max="11152" width="34.85546875" bestFit="1" customWidth="1"/>
    <col min="11153" max="11153" width="3.5703125" customWidth="1"/>
    <col min="11154" max="11154" width="12.42578125" customWidth="1"/>
    <col min="11155" max="11155" width="4" customWidth="1"/>
    <col min="11156" max="11156" width="16.42578125" bestFit="1" customWidth="1"/>
    <col min="11157" max="11157" width="2.42578125" customWidth="1"/>
    <col min="11158" max="11158" width="25.42578125" customWidth="1"/>
    <col min="11159" max="11159" width="2.140625" bestFit="1" customWidth="1"/>
    <col min="11160" max="11160" width="27.140625" customWidth="1"/>
    <col min="11161" max="11161" width="2.140625" bestFit="1" customWidth="1"/>
    <col min="11162" max="11162" width="17.5703125" customWidth="1"/>
    <col min="11163" max="11163" width="12.28515625" bestFit="1" customWidth="1"/>
    <col min="11165" max="11165" width="1.5703125" customWidth="1"/>
    <col min="11166" max="11166" width="20.140625" bestFit="1" customWidth="1"/>
    <col min="11167" max="11167" width="3.7109375" customWidth="1"/>
    <col min="11168" max="11168" width="15.5703125" customWidth="1"/>
    <col min="11169" max="11169" width="14.42578125" customWidth="1"/>
    <col min="11170" max="11170" width="25.28515625" customWidth="1"/>
    <col min="11171" max="11171" width="2" customWidth="1"/>
    <col min="11172" max="11172" width="12" bestFit="1" customWidth="1"/>
    <col min="11173" max="11173" width="4.5703125" customWidth="1"/>
    <col min="11174" max="11174" width="15.42578125" customWidth="1"/>
    <col min="11175" max="11175" width="2" bestFit="1" customWidth="1"/>
    <col min="11176" max="11176" width="15" customWidth="1"/>
    <col min="11177" max="11177" width="24.5703125" bestFit="1" customWidth="1"/>
    <col min="11178" max="11178" width="12.7109375" customWidth="1"/>
    <col min="11179" max="11179" width="27.28515625" bestFit="1" customWidth="1"/>
    <col min="11180" max="11180" width="4.5703125" customWidth="1"/>
    <col min="11182" max="11182" width="3.7109375" customWidth="1"/>
    <col min="11183" max="11183" width="16" customWidth="1"/>
    <col min="11184" max="11184" width="2" bestFit="1" customWidth="1"/>
    <col min="11185" max="11185" width="17.28515625" customWidth="1"/>
    <col min="11186" max="11186" width="2.140625" bestFit="1" customWidth="1"/>
    <col min="11187" max="11187" width="14.42578125" customWidth="1"/>
    <col min="11188" max="11188" width="52.5703125" bestFit="1" customWidth="1"/>
    <col min="11189" max="11189" width="3.140625" customWidth="1"/>
    <col min="11190" max="11190" width="16.140625" customWidth="1"/>
    <col min="11194" max="11194" width="52.5703125" bestFit="1" customWidth="1"/>
    <col min="11266" max="11266" width="26.28515625" bestFit="1" customWidth="1"/>
    <col min="11267" max="11267" width="17.42578125" customWidth="1"/>
    <col min="11268" max="11268" width="14.28515625" customWidth="1"/>
    <col min="11270" max="11270" width="25.140625" customWidth="1"/>
    <col min="11271" max="11271" width="14.42578125" customWidth="1"/>
    <col min="11272" max="11272" width="12.140625" bestFit="1" customWidth="1"/>
    <col min="11273" max="11273" width="11.7109375" bestFit="1" customWidth="1"/>
    <col min="11274" max="11274" width="11.7109375" customWidth="1"/>
    <col min="11275" max="11275" width="9.7109375" customWidth="1"/>
    <col min="11276" max="11276" width="2.7109375" customWidth="1"/>
    <col min="11277" max="11277" width="0.28515625" customWidth="1"/>
    <col min="11278" max="11282" width="0" hidden="1" customWidth="1"/>
    <col min="11283" max="11283" width="3.7109375" customWidth="1"/>
    <col min="11284" max="11386" width="0" hidden="1" customWidth="1"/>
    <col min="11388" max="11388" width="19.140625" bestFit="1" customWidth="1"/>
    <col min="11389" max="11389" width="12.7109375" bestFit="1" customWidth="1"/>
    <col min="11390" max="11390" width="4.42578125" customWidth="1"/>
    <col min="11391" max="11391" width="11.85546875" bestFit="1" customWidth="1"/>
    <col min="11392" max="11392" width="4.7109375" customWidth="1"/>
    <col min="11393" max="11393" width="12.7109375" bestFit="1" customWidth="1"/>
    <col min="11394" max="11394" width="12.7109375" customWidth="1"/>
    <col min="11396" max="11396" width="51.7109375" customWidth="1"/>
    <col min="11397" max="11397" width="1.28515625" customWidth="1"/>
    <col min="11398" max="11398" width="14.28515625" customWidth="1"/>
    <col min="11401" max="11401" width="3.7109375" customWidth="1"/>
    <col min="11402" max="11402" width="36" bestFit="1" customWidth="1"/>
    <col min="11403" max="11403" width="3.140625" customWidth="1"/>
    <col min="11404" max="11404" width="13.28515625" customWidth="1"/>
    <col min="11405" max="11405" width="3.7109375" customWidth="1"/>
    <col min="11407" max="11407" width="13.42578125" customWidth="1"/>
    <col min="11408" max="11408" width="34.85546875" bestFit="1" customWidth="1"/>
    <col min="11409" max="11409" width="3.5703125" customWidth="1"/>
    <col min="11410" max="11410" width="12.42578125" customWidth="1"/>
    <col min="11411" max="11411" width="4" customWidth="1"/>
    <col min="11412" max="11412" width="16.42578125" bestFit="1" customWidth="1"/>
    <col min="11413" max="11413" width="2.42578125" customWidth="1"/>
    <col min="11414" max="11414" width="25.42578125" customWidth="1"/>
    <col min="11415" max="11415" width="2.140625" bestFit="1" customWidth="1"/>
    <col min="11416" max="11416" width="27.140625" customWidth="1"/>
    <col min="11417" max="11417" width="2.140625" bestFit="1" customWidth="1"/>
    <col min="11418" max="11418" width="17.5703125" customWidth="1"/>
    <col min="11419" max="11419" width="12.28515625" bestFit="1" customWidth="1"/>
    <col min="11421" max="11421" width="1.5703125" customWidth="1"/>
    <col min="11422" max="11422" width="20.140625" bestFit="1" customWidth="1"/>
    <col min="11423" max="11423" width="3.7109375" customWidth="1"/>
    <col min="11424" max="11424" width="15.5703125" customWidth="1"/>
    <col min="11425" max="11425" width="14.42578125" customWidth="1"/>
    <col min="11426" max="11426" width="25.28515625" customWidth="1"/>
    <col min="11427" max="11427" width="2" customWidth="1"/>
    <col min="11428" max="11428" width="12" bestFit="1" customWidth="1"/>
    <col min="11429" max="11429" width="4.5703125" customWidth="1"/>
    <col min="11430" max="11430" width="15.42578125" customWidth="1"/>
    <col min="11431" max="11431" width="2" bestFit="1" customWidth="1"/>
    <col min="11432" max="11432" width="15" customWidth="1"/>
    <col min="11433" max="11433" width="24.5703125" bestFit="1" customWidth="1"/>
    <col min="11434" max="11434" width="12.7109375" customWidth="1"/>
    <col min="11435" max="11435" width="27.28515625" bestFit="1" customWidth="1"/>
    <col min="11436" max="11436" width="4.5703125" customWidth="1"/>
    <col min="11438" max="11438" width="3.7109375" customWidth="1"/>
    <col min="11439" max="11439" width="16" customWidth="1"/>
    <col min="11440" max="11440" width="2" bestFit="1" customWidth="1"/>
    <col min="11441" max="11441" width="17.28515625" customWidth="1"/>
    <col min="11442" max="11442" width="2.140625" bestFit="1" customWidth="1"/>
    <col min="11443" max="11443" width="14.42578125" customWidth="1"/>
    <col min="11444" max="11444" width="52.5703125" bestFit="1" customWidth="1"/>
    <col min="11445" max="11445" width="3.140625" customWidth="1"/>
    <col min="11446" max="11446" width="16.140625" customWidth="1"/>
    <col min="11450" max="11450" width="52.5703125" bestFit="1" customWidth="1"/>
    <col min="11522" max="11522" width="26.28515625" bestFit="1" customWidth="1"/>
    <col min="11523" max="11523" width="17.42578125" customWidth="1"/>
    <col min="11524" max="11524" width="14.28515625" customWidth="1"/>
    <col min="11526" max="11526" width="25.140625" customWidth="1"/>
    <col min="11527" max="11527" width="14.42578125" customWidth="1"/>
    <col min="11528" max="11528" width="12.140625" bestFit="1" customWidth="1"/>
    <col min="11529" max="11529" width="11.7109375" bestFit="1" customWidth="1"/>
    <col min="11530" max="11530" width="11.7109375" customWidth="1"/>
    <col min="11531" max="11531" width="9.7109375" customWidth="1"/>
    <col min="11532" max="11532" width="2.7109375" customWidth="1"/>
    <col min="11533" max="11533" width="0.28515625" customWidth="1"/>
    <col min="11534" max="11538" width="0" hidden="1" customWidth="1"/>
    <col min="11539" max="11539" width="3.7109375" customWidth="1"/>
    <col min="11540" max="11642" width="0" hidden="1" customWidth="1"/>
    <col min="11644" max="11644" width="19.140625" bestFit="1" customWidth="1"/>
    <col min="11645" max="11645" width="12.7109375" bestFit="1" customWidth="1"/>
    <col min="11646" max="11646" width="4.42578125" customWidth="1"/>
    <col min="11647" max="11647" width="11.85546875" bestFit="1" customWidth="1"/>
    <col min="11648" max="11648" width="4.7109375" customWidth="1"/>
    <col min="11649" max="11649" width="12.7109375" bestFit="1" customWidth="1"/>
    <col min="11650" max="11650" width="12.7109375" customWidth="1"/>
    <col min="11652" max="11652" width="51.7109375" customWidth="1"/>
    <col min="11653" max="11653" width="1.28515625" customWidth="1"/>
    <col min="11654" max="11654" width="14.28515625" customWidth="1"/>
    <col min="11657" max="11657" width="3.7109375" customWidth="1"/>
    <col min="11658" max="11658" width="36" bestFit="1" customWidth="1"/>
    <col min="11659" max="11659" width="3.140625" customWidth="1"/>
    <col min="11660" max="11660" width="13.28515625" customWidth="1"/>
    <col min="11661" max="11661" width="3.7109375" customWidth="1"/>
    <col min="11663" max="11663" width="13.42578125" customWidth="1"/>
    <col min="11664" max="11664" width="34.85546875" bestFit="1" customWidth="1"/>
    <col min="11665" max="11665" width="3.5703125" customWidth="1"/>
    <col min="11666" max="11666" width="12.42578125" customWidth="1"/>
    <col min="11667" max="11667" width="4" customWidth="1"/>
    <col min="11668" max="11668" width="16.42578125" bestFit="1" customWidth="1"/>
    <col min="11669" max="11669" width="2.42578125" customWidth="1"/>
    <col min="11670" max="11670" width="25.42578125" customWidth="1"/>
    <col min="11671" max="11671" width="2.140625" bestFit="1" customWidth="1"/>
    <col min="11672" max="11672" width="27.140625" customWidth="1"/>
    <col min="11673" max="11673" width="2.140625" bestFit="1" customWidth="1"/>
    <col min="11674" max="11674" width="17.5703125" customWidth="1"/>
    <col min="11675" max="11675" width="12.28515625" bestFit="1" customWidth="1"/>
    <col min="11677" max="11677" width="1.5703125" customWidth="1"/>
    <col min="11678" max="11678" width="20.140625" bestFit="1" customWidth="1"/>
    <col min="11679" max="11679" width="3.7109375" customWidth="1"/>
    <col min="11680" max="11680" width="15.5703125" customWidth="1"/>
    <col min="11681" max="11681" width="14.42578125" customWidth="1"/>
    <col min="11682" max="11682" width="25.28515625" customWidth="1"/>
    <col min="11683" max="11683" width="2" customWidth="1"/>
    <col min="11684" max="11684" width="12" bestFit="1" customWidth="1"/>
    <col min="11685" max="11685" width="4.5703125" customWidth="1"/>
    <col min="11686" max="11686" width="15.42578125" customWidth="1"/>
    <col min="11687" max="11687" width="2" bestFit="1" customWidth="1"/>
    <col min="11688" max="11688" width="15" customWidth="1"/>
    <col min="11689" max="11689" width="24.5703125" bestFit="1" customWidth="1"/>
    <col min="11690" max="11690" width="12.7109375" customWidth="1"/>
    <col min="11691" max="11691" width="27.28515625" bestFit="1" customWidth="1"/>
    <col min="11692" max="11692" width="4.5703125" customWidth="1"/>
    <col min="11694" max="11694" width="3.7109375" customWidth="1"/>
    <col min="11695" max="11695" width="16" customWidth="1"/>
    <col min="11696" max="11696" width="2" bestFit="1" customWidth="1"/>
    <col min="11697" max="11697" width="17.28515625" customWidth="1"/>
    <col min="11698" max="11698" width="2.140625" bestFit="1" customWidth="1"/>
    <col min="11699" max="11699" width="14.42578125" customWidth="1"/>
    <col min="11700" max="11700" width="52.5703125" bestFit="1" customWidth="1"/>
    <col min="11701" max="11701" width="3.140625" customWidth="1"/>
    <col min="11702" max="11702" width="16.140625" customWidth="1"/>
    <col min="11706" max="11706" width="52.5703125" bestFit="1" customWidth="1"/>
    <col min="11778" max="11778" width="26.28515625" bestFit="1" customWidth="1"/>
    <col min="11779" max="11779" width="17.42578125" customWidth="1"/>
    <col min="11780" max="11780" width="14.28515625" customWidth="1"/>
    <col min="11782" max="11782" width="25.140625" customWidth="1"/>
    <col min="11783" max="11783" width="14.42578125" customWidth="1"/>
    <col min="11784" max="11784" width="12.140625" bestFit="1" customWidth="1"/>
    <col min="11785" max="11785" width="11.7109375" bestFit="1" customWidth="1"/>
    <col min="11786" max="11786" width="11.7109375" customWidth="1"/>
    <col min="11787" max="11787" width="9.7109375" customWidth="1"/>
    <col min="11788" max="11788" width="2.7109375" customWidth="1"/>
    <col min="11789" max="11789" width="0.28515625" customWidth="1"/>
    <col min="11790" max="11794" width="0" hidden="1" customWidth="1"/>
    <col min="11795" max="11795" width="3.7109375" customWidth="1"/>
    <col min="11796" max="11898" width="0" hidden="1" customWidth="1"/>
    <col min="11900" max="11900" width="19.140625" bestFit="1" customWidth="1"/>
    <col min="11901" max="11901" width="12.7109375" bestFit="1" customWidth="1"/>
    <col min="11902" max="11902" width="4.42578125" customWidth="1"/>
    <col min="11903" max="11903" width="11.85546875" bestFit="1" customWidth="1"/>
    <col min="11904" max="11904" width="4.7109375" customWidth="1"/>
    <col min="11905" max="11905" width="12.7109375" bestFit="1" customWidth="1"/>
    <col min="11906" max="11906" width="12.7109375" customWidth="1"/>
    <col min="11908" max="11908" width="51.7109375" customWidth="1"/>
    <col min="11909" max="11909" width="1.28515625" customWidth="1"/>
    <col min="11910" max="11910" width="14.28515625" customWidth="1"/>
    <col min="11913" max="11913" width="3.7109375" customWidth="1"/>
    <col min="11914" max="11914" width="36" bestFit="1" customWidth="1"/>
    <col min="11915" max="11915" width="3.140625" customWidth="1"/>
    <col min="11916" max="11916" width="13.28515625" customWidth="1"/>
    <col min="11917" max="11917" width="3.7109375" customWidth="1"/>
    <col min="11919" max="11919" width="13.42578125" customWidth="1"/>
    <col min="11920" max="11920" width="34.85546875" bestFit="1" customWidth="1"/>
    <col min="11921" max="11921" width="3.5703125" customWidth="1"/>
    <col min="11922" max="11922" width="12.42578125" customWidth="1"/>
    <col min="11923" max="11923" width="4" customWidth="1"/>
    <col min="11924" max="11924" width="16.42578125" bestFit="1" customWidth="1"/>
    <col min="11925" max="11925" width="2.42578125" customWidth="1"/>
    <col min="11926" max="11926" width="25.42578125" customWidth="1"/>
    <col min="11927" max="11927" width="2.140625" bestFit="1" customWidth="1"/>
    <col min="11928" max="11928" width="27.140625" customWidth="1"/>
    <col min="11929" max="11929" width="2.140625" bestFit="1" customWidth="1"/>
    <col min="11930" max="11930" width="17.5703125" customWidth="1"/>
    <col min="11931" max="11931" width="12.28515625" bestFit="1" customWidth="1"/>
    <col min="11933" max="11933" width="1.5703125" customWidth="1"/>
    <col min="11934" max="11934" width="20.140625" bestFit="1" customWidth="1"/>
    <col min="11935" max="11935" width="3.7109375" customWidth="1"/>
    <col min="11936" max="11936" width="15.5703125" customWidth="1"/>
    <col min="11937" max="11937" width="14.42578125" customWidth="1"/>
    <col min="11938" max="11938" width="25.28515625" customWidth="1"/>
    <col min="11939" max="11939" width="2" customWidth="1"/>
    <col min="11940" max="11940" width="12" bestFit="1" customWidth="1"/>
    <col min="11941" max="11941" width="4.5703125" customWidth="1"/>
    <col min="11942" max="11942" width="15.42578125" customWidth="1"/>
    <col min="11943" max="11943" width="2" bestFit="1" customWidth="1"/>
    <col min="11944" max="11944" width="15" customWidth="1"/>
    <col min="11945" max="11945" width="24.5703125" bestFit="1" customWidth="1"/>
    <col min="11946" max="11946" width="12.7109375" customWidth="1"/>
    <col min="11947" max="11947" width="27.28515625" bestFit="1" customWidth="1"/>
    <col min="11948" max="11948" width="4.5703125" customWidth="1"/>
    <col min="11950" max="11950" width="3.7109375" customWidth="1"/>
    <col min="11951" max="11951" width="16" customWidth="1"/>
    <col min="11952" max="11952" width="2" bestFit="1" customWidth="1"/>
    <col min="11953" max="11953" width="17.28515625" customWidth="1"/>
    <col min="11954" max="11954" width="2.140625" bestFit="1" customWidth="1"/>
    <col min="11955" max="11955" width="14.42578125" customWidth="1"/>
    <col min="11956" max="11956" width="52.5703125" bestFit="1" customWidth="1"/>
    <col min="11957" max="11957" width="3.140625" customWidth="1"/>
    <col min="11958" max="11958" width="16.140625" customWidth="1"/>
    <col min="11962" max="11962" width="52.5703125" bestFit="1" customWidth="1"/>
    <col min="12034" max="12034" width="26.28515625" bestFit="1" customWidth="1"/>
    <col min="12035" max="12035" width="17.42578125" customWidth="1"/>
    <col min="12036" max="12036" width="14.28515625" customWidth="1"/>
    <col min="12038" max="12038" width="25.140625" customWidth="1"/>
    <col min="12039" max="12039" width="14.42578125" customWidth="1"/>
    <col min="12040" max="12040" width="12.140625" bestFit="1" customWidth="1"/>
    <col min="12041" max="12041" width="11.7109375" bestFit="1" customWidth="1"/>
    <col min="12042" max="12042" width="11.7109375" customWidth="1"/>
    <col min="12043" max="12043" width="9.7109375" customWidth="1"/>
    <col min="12044" max="12044" width="2.7109375" customWidth="1"/>
    <col min="12045" max="12045" width="0.28515625" customWidth="1"/>
    <col min="12046" max="12050" width="0" hidden="1" customWidth="1"/>
    <col min="12051" max="12051" width="3.7109375" customWidth="1"/>
    <col min="12052" max="12154" width="0" hidden="1" customWidth="1"/>
    <col min="12156" max="12156" width="19.140625" bestFit="1" customWidth="1"/>
    <col min="12157" max="12157" width="12.7109375" bestFit="1" customWidth="1"/>
    <col min="12158" max="12158" width="4.42578125" customWidth="1"/>
    <col min="12159" max="12159" width="11.85546875" bestFit="1" customWidth="1"/>
    <col min="12160" max="12160" width="4.7109375" customWidth="1"/>
    <col min="12161" max="12161" width="12.7109375" bestFit="1" customWidth="1"/>
    <col min="12162" max="12162" width="12.7109375" customWidth="1"/>
    <col min="12164" max="12164" width="51.7109375" customWidth="1"/>
    <col min="12165" max="12165" width="1.28515625" customWidth="1"/>
    <col min="12166" max="12166" width="14.28515625" customWidth="1"/>
    <col min="12169" max="12169" width="3.7109375" customWidth="1"/>
    <col min="12170" max="12170" width="36" bestFit="1" customWidth="1"/>
    <col min="12171" max="12171" width="3.140625" customWidth="1"/>
    <col min="12172" max="12172" width="13.28515625" customWidth="1"/>
    <col min="12173" max="12173" width="3.7109375" customWidth="1"/>
    <col min="12175" max="12175" width="13.42578125" customWidth="1"/>
    <col min="12176" max="12176" width="34.85546875" bestFit="1" customWidth="1"/>
    <col min="12177" max="12177" width="3.5703125" customWidth="1"/>
    <col min="12178" max="12178" width="12.42578125" customWidth="1"/>
    <col min="12179" max="12179" width="4" customWidth="1"/>
    <col min="12180" max="12180" width="16.42578125" bestFit="1" customWidth="1"/>
    <col min="12181" max="12181" width="2.42578125" customWidth="1"/>
    <col min="12182" max="12182" width="25.42578125" customWidth="1"/>
    <col min="12183" max="12183" width="2.140625" bestFit="1" customWidth="1"/>
    <col min="12184" max="12184" width="27.140625" customWidth="1"/>
    <col min="12185" max="12185" width="2.140625" bestFit="1" customWidth="1"/>
    <col min="12186" max="12186" width="17.5703125" customWidth="1"/>
    <col min="12187" max="12187" width="12.28515625" bestFit="1" customWidth="1"/>
    <col min="12189" max="12189" width="1.5703125" customWidth="1"/>
    <col min="12190" max="12190" width="20.140625" bestFit="1" customWidth="1"/>
    <col min="12191" max="12191" width="3.7109375" customWidth="1"/>
    <col min="12192" max="12192" width="15.5703125" customWidth="1"/>
    <col min="12193" max="12193" width="14.42578125" customWidth="1"/>
    <col min="12194" max="12194" width="25.28515625" customWidth="1"/>
    <col min="12195" max="12195" width="2" customWidth="1"/>
    <col min="12196" max="12196" width="12" bestFit="1" customWidth="1"/>
    <col min="12197" max="12197" width="4.5703125" customWidth="1"/>
    <col min="12198" max="12198" width="15.42578125" customWidth="1"/>
    <col min="12199" max="12199" width="2" bestFit="1" customWidth="1"/>
    <col min="12200" max="12200" width="15" customWidth="1"/>
    <col min="12201" max="12201" width="24.5703125" bestFit="1" customWidth="1"/>
    <col min="12202" max="12202" width="12.7109375" customWidth="1"/>
    <col min="12203" max="12203" width="27.28515625" bestFit="1" customWidth="1"/>
    <col min="12204" max="12204" width="4.5703125" customWidth="1"/>
    <col min="12206" max="12206" width="3.7109375" customWidth="1"/>
    <col min="12207" max="12207" width="16" customWidth="1"/>
    <col min="12208" max="12208" width="2" bestFit="1" customWidth="1"/>
    <col min="12209" max="12209" width="17.28515625" customWidth="1"/>
    <col min="12210" max="12210" width="2.140625" bestFit="1" customWidth="1"/>
    <col min="12211" max="12211" width="14.42578125" customWidth="1"/>
    <col min="12212" max="12212" width="52.5703125" bestFit="1" customWidth="1"/>
    <col min="12213" max="12213" width="3.140625" customWidth="1"/>
    <col min="12214" max="12214" width="16.140625" customWidth="1"/>
    <col min="12218" max="12218" width="52.5703125" bestFit="1" customWidth="1"/>
    <col min="12290" max="12290" width="26.28515625" bestFit="1" customWidth="1"/>
    <col min="12291" max="12291" width="17.42578125" customWidth="1"/>
    <col min="12292" max="12292" width="14.28515625" customWidth="1"/>
    <col min="12294" max="12294" width="25.140625" customWidth="1"/>
    <col min="12295" max="12295" width="14.42578125" customWidth="1"/>
    <col min="12296" max="12296" width="12.140625" bestFit="1" customWidth="1"/>
    <col min="12297" max="12297" width="11.7109375" bestFit="1" customWidth="1"/>
    <col min="12298" max="12298" width="11.7109375" customWidth="1"/>
    <col min="12299" max="12299" width="9.7109375" customWidth="1"/>
    <col min="12300" max="12300" width="2.7109375" customWidth="1"/>
    <col min="12301" max="12301" width="0.28515625" customWidth="1"/>
    <col min="12302" max="12306" width="0" hidden="1" customWidth="1"/>
    <col min="12307" max="12307" width="3.7109375" customWidth="1"/>
    <col min="12308" max="12410" width="0" hidden="1" customWidth="1"/>
    <col min="12412" max="12412" width="19.140625" bestFit="1" customWidth="1"/>
    <col min="12413" max="12413" width="12.7109375" bestFit="1" customWidth="1"/>
    <col min="12414" max="12414" width="4.42578125" customWidth="1"/>
    <col min="12415" max="12415" width="11.85546875" bestFit="1" customWidth="1"/>
    <col min="12416" max="12416" width="4.7109375" customWidth="1"/>
    <col min="12417" max="12417" width="12.7109375" bestFit="1" customWidth="1"/>
    <col min="12418" max="12418" width="12.7109375" customWidth="1"/>
    <col min="12420" max="12420" width="51.7109375" customWidth="1"/>
    <col min="12421" max="12421" width="1.28515625" customWidth="1"/>
    <col min="12422" max="12422" width="14.28515625" customWidth="1"/>
    <col min="12425" max="12425" width="3.7109375" customWidth="1"/>
    <col min="12426" max="12426" width="36" bestFit="1" customWidth="1"/>
    <col min="12427" max="12427" width="3.140625" customWidth="1"/>
    <col min="12428" max="12428" width="13.28515625" customWidth="1"/>
    <col min="12429" max="12429" width="3.7109375" customWidth="1"/>
    <col min="12431" max="12431" width="13.42578125" customWidth="1"/>
    <col min="12432" max="12432" width="34.85546875" bestFit="1" customWidth="1"/>
    <col min="12433" max="12433" width="3.5703125" customWidth="1"/>
    <col min="12434" max="12434" width="12.42578125" customWidth="1"/>
    <col min="12435" max="12435" width="4" customWidth="1"/>
    <col min="12436" max="12436" width="16.42578125" bestFit="1" customWidth="1"/>
    <col min="12437" max="12437" width="2.42578125" customWidth="1"/>
    <col min="12438" max="12438" width="25.42578125" customWidth="1"/>
    <col min="12439" max="12439" width="2.140625" bestFit="1" customWidth="1"/>
    <col min="12440" max="12440" width="27.140625" customWidth="1"/>
    <col min="12441" max="12441" width="2.140625" bestFit="1" customWidth="1"/>
    <col min="12442" max="12442" width="17.5703125" customWidth="1"/>
    <col min="12443" max="12443" width="12.28515625" bestFit="1" customWidth="1"/>
    <col min="12445" max="12445" width="1.5703125" customWidth="1"/>
    <col min="12446" max="12446" width="20.140625" bestFit="1" customWidth="1"/>
    <col min="12447" max="12447" width="3.7109375" customWidth="1"/>
    <col min="12448" max="12448" width="15.5703125" customWidth="1"/>
    <col min="12449" max="12449" width="14.42578125" customWidth="1"/>
    <col min="12450" max="12450" width="25.28515625" customWidth="1"/>
    <col min="12451" max="12451" width="2" customWidth="1"/>
    <col min="12452" max="12452" width="12" bestFit="1" customWidth="1"/>
    <col min="12453" max="12453" width="4.5703125" customWidth="1"/>
    <col min="12454" max="12454" width="15.42578125" customWidth="1"/>
    <col min="12455" max="12455" width="2" bestFit="1" customWidth="1"/>
    <col min="12456" max="12456" width="15" customWidth="1"/>
    <col min="12457" max="12457" width="24.5703125" bestFit="1" customWidth="1"/>
    <col min="12458" max="12458" width="12.7109375" customWidth="1"/>
    <col min="12459" max="12459" width="27.28515625" bestFit="1" customWidth="1"/>
    <col min="12460" max="12460" width="4.5703125" customWidth="1"/>
    <col min="12462" max="12462" width="3.7109375" customWidth="1"/>
    <col min="12463" max="12463" width="16" customWidth="1"/>
    <col min="12464" max="12464" width="2" bestFit="1" customWidth="1"/>
    <col min="12465" max="12465" width="17.28515625" customWidth="1"/>
    <col min="12466" max="12466" width="2.140625" bestFit="1" customWidth="1"/>
    <col min="12467" max="12467" width="14.42578125" customWidth="1"/>
    <col min="12468" max="12468" width="52.5703125" bestFit="1" customWidth="1"/>
    <col min="12469" max="12469" width="3.140625" customWidth="1"/>
    <col min="12470" max="12470" width="16.140625" customWidth="1"/>
    <col min="12474" max="12474" width="52.5703125" bestFit="1" customWidth="1"/>
    <col min="12546" max="12546" width="26.28515625" bestFit="1" customWidth="1"/>
    <col min="12547" max="12547" width="17.42578125" customWidth="1"/>
    <col min="12548" max="12548" width="14.28515625" customWidth="1"/>
    <col min="12550" max="12550" width="25.140625" customWidth="1"/>
    <col min="12551" max="12551" width="14.42578125" customWidth="1"/>
    <col min="12552" max="12552" width="12.140625" bestFit="1" customWidth="1"/>
    <col min="12553" max="12553" width="11.7109375" bestFit="1" customWidth="1"/>
    <col min="12554" max="12554" width="11.7109375" customWidth="1"/>
    <col min="12555" max="12555" width="9.7109375" customWidth="1"/>
    <col min="12556" max="12556" width="2.7109375" customWidth="1"/>
    <col min="12557" max="12557" width="0.28515625" customWidth="1"/>
    <col min="12558" max="12562" width="0" hidden="1" customWidth="1"/>
    <col min="12563" max="12563" width="3.7109375" customWidth="1"/>
    <col min="12564" max="12666" width="0" hidden="1" customWidth="1"/>
    <col min="12668" max="12668" width="19.140625" bestFit="1" customWidth="1"/>
    <col min="12669" max="12669" width="12.7109375" bestFit="1" customWidth="1"/>
    <col min="12670" max="12670" width="4.42578125" customWidth="1"/>
    <col min="12671" max="12671" width="11.85546875" bestFit="1" customWidth="1"/>
    <col min="12672" max="12672" width="4.7109375" customWidth="1"/>
    <col min="12673" max="12673" width="12.7109375" bestFit="1" customWidth="1"/>
    <col min="12674" max="12674" width="12.7109375" customWidth="1"/>
    <col min="12676" max="12676" width="51.7109375" customWidth="1"/>
    <col min="12677" max="12677" width="1.28515625" customWidth="1"/>
    <col min="12678" max="12678" width="14.28515625" customWidth="1"/>
    <col min="12681" max="12681" width="3.7109375" customWidth="1"/>
    <col min="12682" max="12682" width="36" bestFit="1" customWidth="1"/>
    <col min="12683" max="12683" width="3.140625" customWidth="1"/>
    <col min="12684" max="12684" width="13.28515625" customWidth="1"/>
    <col min="12685" max="12685" width="3.7109375" customWidth="1"/>
    <col min="12687" max="12687" width="13.42578125" customWidth="1"/>
    <col min="12688" max="12688" width="34.85546875" bestFit="1" customWidth="1"/>
    <col min="12689" max="12689" width="3.5703125" customWidth="1"/>
    <col min="12690" max="12690" width="12.42578125" customWidth="1"/>
    <col min="12691" max="12691" width="4" customWidth="1"/>
    <col min="12692" max="12692" width="16.42578125" bestFit="1" customWidth="1"/>
    <col min="12693" max="12693" width="2.42578125" customWidth="1"/>
    <col min="12694" max="12694" width="25.42578125" customWidth="1"/>
    <col min="12695" max="12695" width="2.140625" bestFit="1" customWidth="1"/>
    <col min="12696" max="12696" width="27.140625" customWidth="1"/>
    <col min="12697" max="12697" width="2.140625" bestFit="1" customWidth="1"/>
    <col min="12698" max="12698" width="17.5703125" customWidth="1"/>
    <col min="12699" max="12699" width="12.28515625" bestFit="1" customWidth="1"/>
    <col min="12701" max="12701" width="1.5703125" customWidth="1"/>
    <col min="12702" max="12702" width="20.140625" bestFit="1" customWidth="1"/>
    <col min="12703" max="12703" width="3.7109375" customWidth="1"/>
    <col min="12704" max="12704" width="15.5703125" customWidth="1"/>
    <col min="12705" max="12705" width="14.42578125" customWidth="1"/>
    <col min="12706" max="12706" width="25.28515625" customWidth="1"/>
    <col min="12707" max="12707" width="2" customWidth="1"/>
    <col min="12708" max="12708" width="12" bestFit="1" customWidth="1"/>
    <col min="12709" max="12709" width="4.5703125" customWidth="1"/>
    <col min="12710" max="12710" width="15.42578125" customWidth="1"/>
    <col min="12711" max="12711" width="2" bestFit="1" customWidth="1"/>
    <col min="12712" max="12712" width="15" customWidth="1"/>
    <col min="12713" max="12713" width="24.5703125" bestFit="1" customWidth="1"/>
    <col min="12714" max="12714" width="12.7109375" customWidth="1"/>
    <col min="12715" max="12715" width="27.28515625" bestFit="1" customWidth="1"/>
    <col min="12716" max="12716" width="4.5703125" customWidth="1"/>
    <col min="12718" max="12718" width="3.7109375" customWidth="1"/>
    <col min="12719" max="12719" width="16" customWidth="1"/>
    <col min="12720" max="12720" width="2" bestFit="1" customWidth="1"/>
    <col min="12721" max="12721" width="17.28515625" customWidth="1"/>
    <col min="12722" max="12722" width="2.140625" bestFit="1" customWidth="1"/>
    <col min="12723" max="12723" width="14.42578125" customWidth="1"/>
    <col min="12724" max="12724" width="52.5703125" bestFit="1" customWidth="1"/>
    <col min="12725" max="12725" width="3.140625" customWidth="1"/>
    <col min="12726" max="12726" width="16.140625" customWidth="1"/>
    <col min="12730" max="12730" width="52.5703125" bestFit="1" customWidth="1"/>
    <col min="12802" max="12802" width="26.28515625" bestFit="1" customWidth="1"/>
    <col min="12803" max="12803" width="17.42578125" customWidth="1"/>
    <col min="12804" max="12804" width="14.28515625" customWidth="1"/>
    <col min="12806" max="12806" width="25.140625" customWidth="1"/>
    <col min="12807" max="12807" width="14.42578125" customWidth="1"/>
    <col min="12808" max="12808" width="12.140625" bestFit="1" customWidth="1"/>
    <col min="12809" max="12809" width="11.7109375" bestFit="1" customWidth="1"/>
    <col min="12810" max="12810" width="11.7109375" customWidth="1"/>
    <col min="12811" max="12811" width="9.7109375" customWidth="1"/>
    <col min="12812" max="12812" width="2.7109375" customWidth="1"/>
    <col min="12813" max="12813" width="0.28515625" customWidth="1"/>
    <col min="12814" max="12818" width="0" hidden="1" customWidth="1"/>
    <col min="12819" max="12819" width="3.7109375" customWidth="1"/>
    <col min="12820" max="12922" width="0" hidden="1" customWidth="1"/>
    <col min="12924" max="12924" width="19.140625" bestFit="1" customWidth="1"/>
    <col min="12925" max="12925" width="12.7109375" bestFit="1" customWidth="1"/>
    <col min="12926" max="12926" width="4.42578125" customWidth="1"/>
    <col min="12927" max="12927" width="11.85546875" bestFit="1" customWidth="1"/>
    <col min="12928" max="12928" width="4.7109375" customWidth="1"/>
    <col min="12929" max="12929" width="12.7109375" bestFit="1" customWidth="1"/>
    <col min="12930" max="12930" width="12.7109375" customWidth="1"/>
    <col min="12932" max="12932" width="51.7109375" customWidth="1"/>
    <col min="12933" max="12933" width="1.28515625" customWidth="1"/>
    <col min="12934" max="12934" width="14.28515625" customWidth="1"/>
    <col min="12937" max="12937" width="3.7109375" customWidth="1"/>
    <col min="12938" max="12938" width="36" bestFit="1" customWidth="1"/>
    <col min="12939" max="12939" width="3.140625" customWidth="1"/>
    <col min="12940" max="12940" width="13.28515625" customWidth="1"/>
    <col min="12941" max="12941" width="3.7109375" customWidth="1"/>
    <col min="12943" max="12943" width="13.42578125" customWidth="1"/>
    <col min="12944" max="12944" width="34.85546875" bestFit="1" customWidth="1"/>
    <col min="12945" max="12945" width="3.5703125" customWidth="1"/>
    <col min="12946" max="12946" width="12.42578125" customWidth="1"/>
    <col min="12947" max="12947" width="4" customWidth="1"/>
    <col min="12948" max="12948" width="16.42578125" bestFit="1" customWidth="1"/>
    <col min="12949" max="12949" width="2.42578125" customWidth="1"/>
    <col min="12950" max="12950" width="25.42578125" customWidth="1"/>
    <col min="12951" max="12951" width="2.140625" bestFit="1" customWidth="1"/>
    <col min="12952" max="12952" width="27.140625" customWidth="1"/>
    <col min="12953" max="12953" width="2.140625" bestFit="1" customWidth="1"/>
    <col min="12954" max="12954" width="17.5703125" customWidth="1"/>
    <col min="12955" max="12955" width="12.28515625" bestFit="1" customWidth="1"/>
    <col min="12957" max="12957" width="1.5703125" customWidth="1"/>
    <col min="12958" max="12958" width="20.140625" bestFit="1" customWidth="1"/>
    <col min="12959" max="12959" width="3.7109375" customWidth="1"/>
    <col min="12960" max="12960" width="15.5703125" customWidth="1"/>
    <col min="12961" max="12961" width="14.42578125" customWidth="1"/>
    <col min="12962" max="12962" width="25.28515625" customWidth="1"/>
    <col min="12963" max="12963" width="2" customWidth="1"/>
    <col min="12964" max="12964" width="12" bestFit="1" customWidth="1"/>
    <col min="12965" max="12965" width="4.5703125" customWidth="1"/>
    <col min="12966" max="12966" width="15.42578125" customWidth="1"/>
    <col min="12967" max="12967" width="2" bestFit="1" customWidth="1"/>
    <col min="12968" max="12968" width="15" customWidth="1"/>
    <col min="12969" max="12969" width="24.5703125" bestFit="1" customWidth="1"/>
    <col min="12970" max="12970" width="12.7109375" customWidth="1"/>
    <col min="12971" max="12971" width="27.28515625" bestFit="1" customWidth="1"/>
    <col min="12972" max="12972" width="4.5703125" customWidth="1"/>
    <col min="12974" max="12974" width="3.7109375" customWidth="1"/>
    <col min="12975" max="12975" width="16" customWidth="1"/>
    <col min="12976" max="12976" width="2" bestFit="1" customWidth="1"/>
    <col min="12977" max="12977" width="17.28515625" customWidth="1"/>
    <col min="12978" max="12978" width="2.140625" bestFit="1" customWidth="1"/>
    <col min="12979" max="12979" width="14.42578125" customWidth="1"/>
    <col min="12980" max="12980" width="52.5703125" bestFit="1" customWidth="1"/>
    <col min="12981" max="12981" width="3.140625" customWidth="1"/>
    <col min="12982" max="12982" width="16.140625" customWidth="1"/>
    <col min="12986" max="12986" width="52.5703125" bestFit="1" customWidth="1"/>
    <col min="13058" max="13058" width="26.28515625" bestFit="1" customWidth="1"/>
    <col min="13059" max="13059" width="17.42578125" customWidth="1"/>
    <col min="13060" max="13060" width="14.28515625" customWidth="1"/>
    <col min="13062" max="13062" width="25.140625" customWidth="1"/>
    <col min="13063" max="13063" width="14.42578125" customWidth="1"/>
    <col min="13064" max="13064" width="12.140625" bestFit="1" customWidth="1"/>
    <col min="13065" max="13065" width="11.7109375" bestFit="1" customWidth="1"/>
    <col min="13066" max="13066" width="11.7109375" customWidth="1"/>
    <col min="13067" max="13067" width="9.7109375" customWidth="1"/>
    <col min="13068" max="13068" width="2.7109375" customWidth="1"/>
    <col min="13069" max="13069" width="0.28515625" customWidth="1"/>
    <col min="13070" max="13074" width="0" hidden="1" customWidth="1"/>
    <col min="13075" max="13075" width="3.7109375" customWidth="1"/>
    <col min="13076" max="13178" width="0" hidden="1" customWidth="1"/>
    <col min="13180" max="13180" width="19.140625" bestFit="1" customWidth="1"/>
    <col min="13181" max="13181" width="12.7109375" bestFit="1" customWidth="1"/>
    <col min="13182" max="13182" width="4.42578125" customWidth="1"/>
    <col min="13183" max="13183" width="11.85546875" bestFit="1" customWidth="1"/>
    <col min="13184" max="13184" width="4.7109375" customWidth="1"/>
    <col min="13185" max="13185" width="12.7109375" bestFit="1" customWidth="1"/>
    <col min="13186" max="13186" width="12.7109375" customWidth="1"/>
    <col min="13188" max="13188" width="51.7109375" customWidth="1"/>
    <col min="13189" max="13189" width="1.28515625" customWidth="1"/>
    <col min="13190" max="13190" width="14.28515625" customWidth="1"/>
    <col min="13193" max="13193" width="3.7109375" customWidth="1"/>
    <col min="13194" max="13194" width="36" bestFit="1" customWidth="1"/>
    <col min="13195" max="13195" width="3.140625" customWidth="1"/>
    <col min="13196" max="13196" width="13.28515625" customWidth="1"/>
    <col min="13197" max="13197" width="3.7109375" customWidth="1"/>
    <col min="13199" max="13199" width="13.42578125" customWidth="1"/>
    <col min="13200" max="13200" width="34.85546875" bestFit="1" customWidth="1"/>
    <col min="13201" max="13201" width="3.5703125" customWidth="1"/>
    <col min="13202" max="13202" width="12.42578125" customWidth="1"/>
    <col min="13203" max="13203" width="4" customWidth="1"/>
    <col min="13204" max="13204" width="16.42578125" bestFit="1" customWidth="1"/>
    <col min="13205" max="13205" width="2.42578125" customWidth="1"/>
    <col min="13206" max="13206" width="25.42578125" customWidth="1"/>
    <col min="13207" max="13207" width="2.140625" bestFit="1" customWidth="1"/>
    <col min="13208" max="13208" width="27.140625" customWidth="1"/>
    <col min="13209" max="13209" width="2.140625" bestFit="1" customWidth="1"/>
    <col min="13210" max="13210" width="17.5703125" customWidth="1"/>
    <col min="13211" max="13211" width="12.28515625" bestFit="1" customWidth="1"/>
    <col min="13213" max="13213" width="1.5703125" customWidth="1"/>
    <col min="13214" max="13214" width="20.140625" bestFit="1" customWidth="1"/>
    <col min="13215" max="13215" width="3.7109375" customWidth="1"/>
    <col min="13216" max="13216" width="15.5703125" customWidth="1"/>
    <col min="13217" max="13217" width="14.42578125" customWidth="1"/>
    <col min="13218" max="13218" width="25.28515625" customWidth="1"/>
    <col min="13219" max="13219" width="2" customWidth="1"/>
    <col min="13220" max="13220" width="12" bestFit="1" customWidth="1"/>
    <col min="13221" max="13221" width="4.5703125" customWidth="1"/>
    <col min="13222" max="13222" width="15.42578125" customWidth="1"/>
    <col min="13223" max="13223" width="2" bestFit="1" customWidth="1"/>
    <col min="13224" max="13224" width="15" customWidth="1"/>
    <col min="13225" max="13225" width="24.5703125" bestFit="1" customWidth="1"/>
    <col min="13226" max="13226" width="12.7109375" customWidth="1"/>
    <col min="13227" max="13227" width="27.28515625" bestFit="1" customWidth="1"/>
    <col min="13228" max="13228" width="4.5703125" customWidth="1"/>
    <col min="13230" max="13230" width="3.7109375" customWidth="1"/>
    <col min="13231" max="13231" width="16" customWidth="1"/>
    <col min="13232" max="13232" width="2" bestFit="1" customWidth="1"/>
    <col min="13233" max="13233" width="17.28515625" customWidth="1"/>
    <col min="13234" max="13234" width="2.140625" bestFit="1" customWidth="1"/>
    <col min="13235" max="13235" width="14.42578125" customWidth="1"/>
    <col min="13236" max="13236" width="52.5703125" bestFit="1" customWidth="1"/>
    <col min="13237" max="13237" width="3.140625" customWidth="1"/>
    <col min="13238" max="13238" width="16.140625" customWidth="1"/>
    <col min="13242" max="13242" width="52.5703125" bestFit="1" customWidth="1"/>
    <col min="13314" max="13314" width="26.28515625" bestFit="1" customWidth="1"/>
    <col min="13315" max="13315" width="17.42578125" customWidth="1"/>
    <col min="13316" max="13316" width="14.28515625" customWidth="1"/>
    <col min="13318" max="13318" width="25.140625" customWidth="1"/>
    <col min="13319" max="13319" width="14.42578125" customWidth="1"/>
    <col min="13320" max="13320" width="12.140625" bestFit="1" customWidth="1"/>
    <col min="13321" max="13321" width="11.7109375" bestFit="1" customWidth="1"/>
    <col min="13322" max="13322" width="11.7109375" customWidth="1"/>
    <col min="13323" max="13323" width="9.7109375" customWidth="1"/>
    <col min="13324" max="13324" width="2.7109375" customWidth="1"/>
    <col min="13325" max="13325" width="0.28515625" customWidth="1"/>
    <col min="13326" max="13330" width="0" hidden="1" customWidth="1"/>
    <col min="13331" max="13331" width="3.7109375" customWidth="1"/>
    <col min="13332" max="13434" width="0" hidden="1" customWidth="1"/>
    <col min="13436" max="13436" width="19.140625" bestFit="1" customWidth="1"/>
    <col min="13437" max="13437" width="12.7109375" bestFit="1" customWidth="1"/>
    <col min="13438" max="13438" width="4.42578125" customWidth="1"/>
    <col min="13439" max="13439" width="11.85546875" bestFit="1" customWidth="1"/>
    <col min="13440" max="13440" width="4.7109375" customWidth="1"/>
    <col min="13441" max="13441" width="12.7109375" bestFit="1" customWidth="1"/>
    <col min="13442" max="13442" width="12.7109375" customWidth="1"/>
    <col min="13444" max="13444" width="51.7109375" customWidth="1"/>
    <col min="13445" max="13445" width="1.28515625" customWidth="1"/>
    <col min="13446" max="13446" width="14.28515625" customWidth="1"/>
    <col min="13449" max="13449" width="3.7109375" customWidth="1"/>
    <col min="13450" max="13450" width="36" bestFit="1" customWidth="1"/>
    <col min="13451" max="13451" width="3.140625" customWidth="1"/>
    <col min="13452" max="13452" width="13.28515625" customWidth="1"/>
    <col min="13453" max="13453" width="3.7109375" customWidth="1"/>
    <col min="13455" max="13455" width="13.42578125" customWidth="1"/>
    <col min="13456" max="13456" width="34.85546875" bestFit="1" customWidth="1"/>
    <col min="13457" max="13457" width="3.5703125" customWidth="1"/>
    <col min="13458" max="13458" width="12.42578125" customWidth="1"/>
    <col min="13459" max="13459" width="4" customWidth="1"/>
    <col min="13460" max="13460" width="16.42578125" bestFit="1" customWidth="1"/>
    <col min="13461" max="13461" width="2.42578125" customWidth="1"/>
    <col min="13462" max="13462" width="25.42578125" customWidth="1"/>
    <col min="13463" max="13463" width="2.140625" bestFit="1" customWidth="1"/>
    <col min="13464" max="13464" width="27.140625" customWidth="1"/>
    <col min="13465" max="13465" width="2.140625" bestFit="1" customWidth="1"/>
    <col min="13466" max="13466" width="17.5703125" customWidth="1"/>
    <col min="13467" max="13467" width="12.28515625" bestFit="1" customWidth="1"/>
    <col min="13469" max="13469" width="1.5703125" customWidth="1"/>
    <col min="13470" max="13470" width="20.140625" bestFit="1" customWidth="1"/>
    <col min="13471" max="13471" width="3.7109375" customWidth="1"/>
    <col min="13472" max="13472" width="15.5703125" customWidth="1"/>
    <col min="13473" max="13473" width="14.42578125" customWidth="1"/>
    <col min="13474" max="13474" width="25.28515625" customWidth="1"/>
    <col min="13475" max="13475" width="2" customWidth="1"/>
    <col min="13476" max="13476" width="12" bestFit="1" customWidth="1"/>
    <col min="13477" max="13477" width="4.5703125" customWidth="1"/>
    <col min="13478" max="13478" width="15.42578125" customWidth="1"/>
    <col min="13479" max="13479" width="2" bestFit="1" customWidth="1"/>
    <col min="13480" max="13480" width="15" customWidth="1"/>
    <col min="13481" max="13481" width="24.5703125" bestFit="1" customWidth="1"/>
    <col min="13482" max="13482" width="12.7109375" customWidth="1"/>
    <col min="13483" max="13483" width="27.28515625" bestFit="1" customWidth="1"/>
    <col min="13484" max="13484" width="4.5703125" customWidth="1"/>
    <col min="13486" max="13486" width="3.7109375" customWidth="1"/>
    <col min="13487" max="13487" width="16" customWidth="1"/>
    <col min="13488" max="13488" width="2" bestFit="1" customWidth="1"/>
    <col min="13489" max="13489" width="17.28515625" customWidth="1"/>
    <col min="13490" max="13490" width="2.140625" bestFit="1" customWidth="1"/>
    <col min="13491" max="13491" width="14.42578125" customWidth="1"/>
    <col min="13492" max="13492" width="52.5703125" bestFit="1" customWidth="1"/>
    <col min="13493" max="13493" width="3.140625" customWidth="1"/>
    <col min="13494" max="13494" width="16.140625" customWidth="1"/>
    <col min="13498" max="13498" width="52.5703125" bestFit="1" customWidth="1"/>
    <col min="13570" max="13570" width="26.28515625" bestFit="1" customWidth="1"/>
    <col min="13571" max="13571" width="17.42578125" customWidth="1"/>
    <col min="13572" max="13572" width="14.28515625" customWidth="1"/>
    <col min="13574" max="13574" width="25.140625" customWidth="1"/>
    <col min="13575" max="13575" width="14.42578125" customWidth="1"/>
    <col min="13576" max="13576" width="12.140625" bestFit="1" customWidth="1"/>
    <col min="13577" max="13577" width="11.7109375" bestFit="1" customWidth="1"/>
    <col min="13578" max="13578" width="11.7109375" customWidth="1"/>
    <col min="13579" max="13579" width="9.7109375" customWidth="1"/>
    <col min="13580" max="13580" width="2.7109375" customWidth="1"/>
    <col min="13581" max="13581" width="0.28515625" customWidth="1"/>
    <col min="13582" max="13586" width="0" hidden="1" customWidth="1"/>
    <col min="13587" max="13587" width="3.7109375" customWidth="1"/>
    <col min="13588" max="13690" width="0" hidden="1" customWidth="1"/>
    <col min="13692" max="13692" width="19.140625" bestFit="1" customWidth="1"/>
    <col min="13693" max="13693" width="12.7109375" bestFit="1" customWidth="1"/>
    <col min="13694" max="13694" width="4.42578125" customWidth="1"/>
    <col min="13695" max="13695" width="11.85546875" bestFit="1" customWidth="1"/>
    <col min="13696" max="13696" width="4.7109375" customWidth="1"/>
    <col min="13697" max="13697" width="12.7109375" bestFit="1" customWidth="1"/>
    <col min="13698" max="13698" width="12.7109375" customWidth="1"/>
    <col min="13700" max="13700" width="51.7109375" customWidth="1"/>
    <col min="13701" max="13701" width="1.28515625" customWidth="1"/>
    <col min="13702" max="13702" width="14.28515625" customWidth="1"/>
    <col min="13705" max="13705" width="3.7109375" customWidth="1"/>
    <col min="13706" max="13706" width="36" bestFit="1" customWidth="1"/>
    <col min="13707" max="13707" width="3.140625" customWidth="1"/>
    <col min="13708" max="13708" width="13.28515625" customWidth="1"/>
    <col min="13709" max="13709" width="3.7109375" customWidth="1"/>
    <col min="13711" max="13711" width="13.42578125" customWidth="1"/>
    <col min="13712" max="13712" width="34.85546875" bestFit="1" customWidth="1"/>
    <col min="13713" max="13713" width="3.5703125" customWidth="1"/>
    <col min="13714" max="13714" width="12.42578125" customWidth="1"/>
    <col min="13715" max="13715" width="4" customWidth="1"/>
    <col min="13716" max="13716" width="16.42578125" bestFit="1" customWidth="1"/>
    <col min="13717" max="13717" width="2.42578125" customWidth="1"/>
    <col min="13718" max="13718" width="25.42578125" customWidth="1"/>
    <col min="13719" max="13719" width="2.140625" bestFit="1" customWidth="1"/>
    <col min="13720" max="13720" width="27.140625" customWidth="1"/>
    <col min="13721" max="13721" width="2.140625" bestFit="1" customWidth="1"/>
    <col min="13722" max="13722" width="17.5703125" customWidth="1"/>
    <col min="13723" max="13723" width="12.28515625" bestFit="1" customWidth="1"/>
    <col min="13725" max="13725" width="1.5703125" customWidth="1"/>
    <col min="13726" max="13726" width="20.140625" bestFit="1" customWidth="1"/>
    <col min="13727" max="13727" width="3.7109375" customWidth="1"/>
    <col min="13728" max="13728" width="15.5703125" customWidth="1"/>
    <col min="13729" max="13729" width="14.42578125" customWidth="1"/>
    <col min="13730" max="13730" width="25.28515625" customWidth="1"/>
    <col min="13731" max="13731" width="2" customWidth="1"/>
    <col min="13732" max="13732" width="12" bestFit="1" customWidth="1"/>
    <col min="13733" max="13733" width="4.5703125" customWidth="1"/>
    <col min="13734" max="13734" width="15.42578125" customWidth="1"/>
    <col min="13735" max="13735" width="2" bestFit="1" customWidth="1"/>
    <col min="13736" max="13736" width="15" customWidth="1"/>
    <col min="13737" max="13737" width="24.5703125" bestFit="1" customWidth="1"/>
    <col min="13738" max="13738" width="12.7109375" customWidth="1"/>
    <col min="13739" max="13739" width="27.28515625" bestFit="1" customWidth="1"/>
    <col min="13740" max="13740" width="4.5703125" customWidth="1"/>
    <col min="13742" max="13742" width="3.7109375" customWidth="1"/>
    <col min="13743" max="13743" width="16" customWidth="1"/>
    <col min="13744" max="13744" width="2" bestFit="1" customWidth="1"/>
    <col min="13745" max="13745" width="17.28515625" customWidth="1"/>
    <col min="13746" max="13746" width="2.140625" bestFit="1" customWidth="1"/>
    <col min="13747" max="13747" width="14.42578125" customWidth="1"/>
    <col min="13748" max="13748" width="52.5703125" bestFit="1" customWidth="1"/>
    <col min="13749" max="13749" width="3.140625" customWidth="1"/>
    <col min="13750" max="13750" width="16.140625" customWidth="1"/>
    <col min="13754" max="13754" width="52.5703125" bestFit="1" customWidth="1"/>
    <col min="13826" max="13826" width="26.28515625" bestFit="1" customWidth="1"/>
    <col min="13827" max="13827" width="17.42578125" customWidth="1"/>
    <col min="13828" max="13828" width="14.28515625" customWidth="1"/>
    <col min="13830" max="13830" width="25.140625" customWidth="1"/>
    <col min="13831" max="13831" width="14.42578125" customWidth="1"/>
    <col min="13832" max="13832" width="12.140625" bestFit="1" customWidth="1"/>
    <col min="13833" max="13833" width="11.7109375" bestFit="1" customWidth="1"/>
    <col min="13834" max="13834" width="11.7109375" customWidth="1"/>
    <col min="13835" max="13835" width="9.7109375" customWidth="1"/>
    <col min="13836" max="13836" width="2.7109375" customWidth="1"/>
    <col min="13837" max="13837" width="0.28515625" customWidth="1"/>
    <col min="13838" max="13842" width="0" hidden="1" customWidth="1"/>
    <col min="13843" max="13843" width="3.7109375" customWidth="1"/>
    <col min="13844" max="13946" width="0" hidden="1" customWidth="1"/>
    <col min="13948" max="13948" width="19.140625" bestFit="1" customWidth="1"/>
    <col min="13949" max="13949" width="12.7109375" bestFit="1" customWidth="1"/>
    <col min="13950" max="13950" width="4.42578125" customWidth="1"/>
    <col min="13951" max="13951" width="11.85546875" bestFit="1" customWidth="1"/>
    <col min="13952" max="13952" width="4.7109375" customWidth="1"/>
    <col min="13953" max="13953" width="12.7109375" bestFit="1" customWidth="1"/>
    <col min="13954" max="13954" width="12.7109375" customWidth="1"/>
    <col min="13956" max="13956" width="51.7109375" customWidth="1"/>
    <col min="13957" max="13957" width="1.28515625" customWidth="1"/>
    <col min="13958" max="13958" width="14.28515625" customWidth="1"/>
    <col min="13961" max="13961" width="3.7109375" customWidth="1"/>
    <col min="13962" max="13962" width="36" bestFit="1" customWidth="1"/>
    <col min="13963" max="13963" width="3.140625" customWidth="1"/>
    <col min="13964" max="13964" width="13.28515625" customWidth="1"/>
    <col min="13965" max="13965" width="3.7109375" customWidth="1"/>
    <col min="13967" max="13967" width="13.42578125" customWidth="1"/>
    <col min="13968" max="13968" width="34.85546875" bestFit="1" customWidth="1"/>
    <col min="13969" max="13969" width="3.5703125" customWidth="1"/>
    <col min="13970" max="13970" width="12.42578125" customWidth="1"/>
    <col min="13971" max="13971" width="4" customWidth="1"/>
    <col min="13972" max="13972" width="16.42578125" bestFit="1" customWidth="1"/>
    <col min="13973" max="13973" width="2.42578125" customWidth="1"/>
    <col min="13974" max="13974" width="25.42578125" customWidth="1"/>
    <col min="13975" max="13975" width="2.140625" bestFit="1" customWidth="1"/>
    <col min="13976" max="13976" width="27.140625" customWidth="1"/>
    <col min="13977" max="13977" width="2.140625" bestFit="1" customWidth="1"/>
    <col min="13978" max="13978" width="17.5703125" customWidth="1"/>
    <col min="13979" max="13979" width="12.28515625" bestFit="1" customWidth="1"/>
    <col min="13981" max="13981" width="1.5703125" customWidth="1"/>
    <col min="13982" max="13982" width="20.140625" bestFit="1" customWidth="1"/>
    <col min="13983" max="13983" width="3.7109375" customWidth="1"/>
    <col min="13984" max="13984" width="15.5703125" customWidth="1"/>
    <col min="13985" max="13985" width="14.42578125" customWidth="1"/>
    <col min="13986" max="13986" width="25.28515625" customWidth="1"/>
    <col min="13987" max="13987" width="2" customWidth="1"/>
    <col min="13988" max="13988" width="12" bestFit="1" customWidth="1"/>
    <col min="13989" max="13989" width="4.5703125" customWidth="1"/>
    <col min="13990" max="13990" width="15.42578125" customWidth="1"/>
    <col min="13991" max="13991" width="2" bestFit="1" customWidth="1"/>
    <col min="13992" max="13992" width="15" customWidth="1"/>
    <col min="13993" max="13993" width="24.5703125" bestFit="1" customWidth="1"/>
    <col min="13994" max="13994" width="12.7109375" customWidth="1"/>
    <col min="13995" max="13995" width="27.28515625" bestFit="1" customWidth="1"/>
    <col min="13996" max="13996" width="4.5703125" customWidth="1"/>
    <col min="13998" max="13998" width="3.7109375" customWidth="1"/>
    <col min="13999" max="13999" width="16" customWidth="1"/>
    <col min="14000" max="14000" width="2" bestFit="1" customWidth="1"/>
    <col min="14001" max="14001" width="17.28515625" customWidth="1"/>
    <col min="14002" max="14002" width="2.140625" bestFit="1" customWidth="1"/>
    <col min="14003" max="14003" width="14.42578125" customWidth="1"/>
    <col min="14004" max="14004" width="52.5703125" bestFit="1" customWidth="1"/>
    <col min="14005" max="14005" width="3.140625" customWidth="1"/>
    <col min="14006" max="14006" width="16.140625" customWidth="1"/>
    <col min="14010" max="14010" width="52.5703125" bestFit="1" customWidth="1"/>
    <col min="14082" max="14082" width="26.28515625" bestFit="1" customWidth="1"/>
    <col min="14083" max="14083" width="17.42578125" customWidth="1"/>
    <col min="14084" max="14084" width="14.28515625" customWidth="1"/>
    <col min="14086" max="14086" width="25.140625" customWidth="1"/>
    <col min="14087" max="14087" width="14.42578125" customWidth="1"/>
    <col min="14088" max="14088" width="12.140625" bestFit="1" customWidth="1"/>
    <col min="14089" max="14089" width="11.7109375" bestFit="1" customWidth="1"/>
    <col min="14090" max="14090" width="11.7109375" customWidth="1"/>
    <col min="14091" max="14091" width="9.7109375" customWidth="1"/>
    <col min="14092" max="14092" width="2.7109375" customWidth="1"/>
    <col min="14093" max="14093" width="0.28515625" customWidth="1"/>
    <col min="14094" max="14098" width="0" hidden="1" customWidth="1"/>
    <col min="14099" max="14099" width="3.7109375" customWidth="1"/>
    <col min="14100" max="14202" width="0" hidden="1" customWidth="1"/>
    <col min="14204" max="14204" width="19.140625" bestFit="1" customWidth="1"/>
    <col min="14205" max="14205" width="12.7109375" bestFit="1" customWidth="1"/>
    <col min="14206" max="14206" width="4.42578125" customWidth="1"/>
    <col min="14207" max="14207" width="11.85546875" bestFit="1" customWidth="1"/>
    <col min="14208" max="14208" width="4.7109375" customWidth="1"/>
    <col min="14209" max="14209" width="12.7109375" bestFit="1" customWidth="1"/>
    <col min="14210" max="14210" width="12.7109375" customWidth="1"/>
    <col min="14212" max="14212" width="51.7109375" customWidth="1"/>
    <col min="14213" max="14213" width="1.28515625" customWidth="1"/>
    <col min="14214" max="14214" width="14.28515625" customWidth="1"/>
    <col min="14217" max="14217" width="3.7109375" customWidth="1"/>
    <col min="14218" max="14218" width="36" bestFit="1" customWidth="1"/>
    <col min="14219" max="14219" width="3.140625" customWidth="1"/>
    <col min="14220" max="14220" width="13.28515625" customWidth="1"/>
    <col min="14221" max="14221" width="3.7109375" customWidth="1"/>
    <col min="14223" max="14223" width="13.42578125" customWidth="1"/>
    <col min="14224" max="14224" width="34.85546875" bestFit="1" customWidth="1"/>
    <col min="14225" max="14225" width="3.5703125" customWidth="1"/>
    <col min="14226" max="14226" width="12.42578125" customWidth="1"/>
    <col min="14227" max="14227" width="4" customWidth="1"/>
    <col min="14228" max="14228" width="16.42578125" bestFit="1" customWidth="1"/>
    <col min="14229" max="14229" width="2.42578125" customWidth="1"/>
    <col min="14230" max="14230" width="25.42578125" customWidth="1"/>
    <col min="14231" max="14231" width="2.140625" bestFit="1" customWidth="1"/>
    <col min="14232" max="14232" width="27.140625" customWidth="1"/>
    <col min="14233" max="14233" width="2.140625" bestFit="1" customWidth="1"/>
    <col min="14234" max="14234" width="17.5703125" customWidth="1"/>
    <col min="14235" max="14235" width="12.28515625" bestFit="1" customWidth="1"/>
    <col min="14237" max="14237" width="1.5703125" customWidth="1"/>
    <col min="14238" max="14238" width="20.140625" bestFit="1" customWidth="1"/>
    <col min="14239" max="14239" width="3.7109375" customWidth="1"/>
    <col min="14240" max="14240" width="15.5703125" customWidth="1"/>
    <col min="14241" max="14241" width="14.42578125" customWidth="1"/>
    <col min="14242" max="14242" width="25.28515625" customWidth="1"/>
    <col min="14243" max="14243" width="2" customWidth="1"/>
    <col min="14244" max="14244" width="12" bestFit="1" customWidth="1"/>
    <col min="14245" max="14245" width="4.5703125" customWidth="1"/>
    <col min="14246" max="14246" width="15.42578125" customWidth="1"/>
    <col min="14247" max="14247" width="2" bestFit="1" customWidth="1"/>
    <col min="14248" max="14248" width="15" customWidth="1"/>
    <col min="14249" max="14249" width="24.5703125" bestFit="1" customWidth="1"/>
    <col min="14250" max="14250" width="12.7109375" customWidth="1"/>
    <col min="14251" max="14251" width="27.28515625" bestFit="1" customWidth="1"/>
    <col min="14252" max="14252" width="4.5703125" customWidth="1"/>
    <col min="14254" max="14254" width="3.7109375" customWidth="1"/>
    <col min="14255" max="14255" width="16" customWidth="1"/>
    <col min="14256" max="14256" width="2" bestFit="1" customWidth="1"/>
    <col min="14257" max="14257" width="17.28515625" customWidth="1"/>
    <col min="14258" max="14258" width="2.140625" bestFit="1" customWidth="1"/>
    <col min="14259" max="14259" width="14.42578125" customWidth="1"/>
    <col min="14260" max="14260" width="52.5703125" bestFit="1" customWidth="1"/>
    <col min="14261" max="14261" width="3.140625" customWidth="1"/>
    <col min="14262" max="14262" width="16.140625" customWidth="1"/>
    <col min="14266" max="14266" width="52.5703125" bestFit="1" customWidth="1"/>
    <col min="14338" max="14338" width="26.28515625" bestFit="1" customWidth="1"/>
    <col min="14339" max="14339" width="17.42578125" customWidth="1"/>
    <col min="14340" max="14340" width="14.28515625" customWidth="1"/>
    <col min="14342" max="14342" width="25.140625" customWidth="1"/>
    <col min="14343" max="14343" width="14.42578125" customWidth="1"/>
    <col min="14344" max="14344" width="12.140625" bestFit="1" customWidth="1"/>
    <col min="14345" max="14345" width="11.7109375" bestFit="1" customWidth="1"/>
    <col min="14346" max="14346" width="11.7109375" customWidth="1"/>
    <col min="14347" max="14347" width="9.7109375" customWidth="1"/>
    <col min="14348" max="14348" width="2.7109375" customWidth="1"/>
    <col min="14349" max="14349" width="0.28515625" customWidth="1"/>
    <col min="14350" max="14354" width="0" hidden="1" customWidth="1"/>
    <col min="14355" max="14355" width="3.7109375" customWidth="1"/>
    <col min="14356" max="14458" width="0" hidden="1" customWidth="1"/>
    <col min="14460" max="14460" width="19.140625" bestFit="1" customWidth="1"/>
    <col min="14461" max="14461" width="12.7109375" bestFit="1" customWidth="1"/>
    <col min="14462" max="14462" width="4.42578125" customWidth="1"/>
    <col min="14463" max="14463" width="11.85546875" bestFit="1" customWidth="1"/>
    <col min="14464" max="14464" width="4.7109375" customWidth="1"/>
    <col min="14465" max="14465" width="12.7109375" bestFit="1" customWidth="1"/>
    <col min="14466" max="14466" width="12.7109375" customWidth="1"/>
    <col min="14468" max="14468" width="51.7109375" customWidth="1"/>
    <col min="14469" max="14469" width="1.28515625" customWidth="1"/>
    <col min="14470" max="14470" width="14.28515625" customWidth="1"/>
    <col min="14473" max="14473" width="3.7109375" customWidth="1"/>
    <col min="14474" max="14474" width="36" bestFit="1" customWidth="1"/>
    <col min="14475" max="14475" width="3.140625" customWidth="1"/>
    <col min="14476" max="14476" width="13.28515625" customWidth="1"/>
    <col min="14477" max="14477" width="3.7109375" customWidth="1"/>
    <col min="14479" max="14479" width="13.42578125" customWidth="1"/>
    <col min="14480" max="14480" width="34.85546875" bestFit="1" customWidth="1"/>
    <col min="14481" max="14481" width="3.5703125" customWidth="1"/>
    <col min="14482" max="14482" width="12.42578125" customWidth="1"/>
    <col min="14483" max="14483" width="4" customWidth="1"/>
    <col min="14484" max="14484" width="16.42578125" bestFit="1" customWidth="1"/>
    <col min="14485" max="14485" width="2.42578125" customWidth="1"/>
    <col min="14486" max="14486" width="25.42578125" customWidth="1"/>
    <col min="14487" max="14487" width="2.140625" bestFit="1" customWidth="1"/>
    <col min="14488" max="14488" width="27.140625" customWidth="1"/>
    <col min="14489" max="14489" width="2.140625" bestFit="1" customWidth="1"/>
    <col min="14490" max="14490" width="17.5703125" customWidth="1"/>
    <col min="14491" max="14491" width="12.28515625" bestFit="1" customWidth="1"/>
    <col min="14493" max="14493" width="1.5703125" customWidth="1"/>
    <col min="14494" max="14494" width="20.140625" bestFit="1" customWidth="1"/>
    <col min="14495" max="14495" width="3.7109375" customWidth="1"/>
    <col min="14496" max="14496" width="15.5703125" customWidth="1"/>
    <col min="14497" max="14497" width="14.42578125" customWidth="1"/>
    <col min="14498" max="14498" width="25.28515625" customWidth="1"/>
    <col min="14499" max="14499" width="2" customWidth="1"/>
    <col min="14500" max="14500" width="12" bestFit="1" customWidth="1"/>
    <col min="14501" max="14501" width="4.5703125" customWidth="1"/>
    <col min="14502" max="14502" width="15.42578125" customWidth="1"/>
    <col min="14503" max="14503" width="2" bestFit="1" customWidth="1"/>
    <col min="14504" max="14504" width="15" customWidth="1"/>
    <col min="14505" max="14505" width="24.5703125" bestFit="1" customWidth="1"/>
    <col min="14506" max="14506" width="12.7109375" customWidth="1"/>
    <col min="14507" max="14507" width="27.28515625" bestFit="1" customWidth="1"/>
    <col min="14508" max="14508" width="4.5703125" customWidth="1"/>
    <col min="14510" max="14510" width="3.7109375" customWidth="1"/>
    <col min="14511" max="14511" width="16" customWidth="1"/>
    <col min="14512" max="14512" width="2" bestFit="1" customWidth="1"/>
    <col min="14513" max="14513" width="17.28515625" customWidth="1"/>
    <col min="14514" max="14514" width="2.140625" bestFit="1" customWidth="1"/>
    <col min="14515" max="14515" width="14.42578125" customWidth="1"/>
    <col min="14516" max="14516" width="52.5703125" bestFit="1" customWidth="1"/>
    <col min="14517" max="14517" width="3.140625" customWidth="1"/>
    <col min="14518" max="14518" width="16.140625" customWidth="1"/>
    <col min="14522" max="14522" width="52.5703125" bestFit="1" customWidth="1"/>
    <col min="14594" max="14594" width="26.28515625" bestFit="1" customWidth="1"/>
    <col min="14595" max="14595" width="17.42578125" customWidth="1"/>
    <col min="14596" max="14596" width="14.28515625" customWidth="1"/>
    <col min="14598" max="14598" width="25.140625" customWidth="1"/>
    <col min="14599" max="14599" width="14.42578125" customWidth="1"/>
    <col min="14600" max="14600" width="12.140625" bestFit="1" customWidth="1"/>
    <col min="14601" max="14601" width="11.7109375" bestFit="1" customWidth="1"/>
    <col min="14602" max="14602" width="11.7109375" customWidth="1"/>
    <col min="14603" max="14603" width="9.7109375" customWidth="1"/>
    <col min="14604" max="14604" width="2.7109375" customWidth="1"/>
    <col min="14605" max="14605" width="0.28515625" customWidth="1"/>
    <col min="14606" max="14610" width="0" hidden="1" customWidth="1"/>
    <col min="14611" max="14611" width="3.7109375" customWidth="1"/>
    <col min="14612" max="14714" width="0" hidden="1" customWidth="1"/>
    <col min="14716" max="14716" width="19.140625" bestFit="1" customWidth="1"/>
    <col min="14717" max="14717" width="12.7109375" bestFit="1" customWidth="1"/>
    <col min="14718" max="14718" width="4.42578125" customWidth="1"/>
    <col min="14719" max="14719" width="11.85546875" bestFit="1" customWidth="1"/>
    <col min="14720" max="14720" width="4.7109375" customWidth="1"/>
    <col min="14721" max="14721" width="12.7109375" bestFit="1" customWidth="1"/>
    <col min="14722" max="14722" width="12.7109375" customWidth="1"/>
    <col min="14724" max="14724" width="51.7109375" customWidth="1"/>
    <col min="14725" max="14725" width="1.28515625" customWidth="1"/>
    <col min="14726" max="14726" width="14.28515625" customWidth="1"/>
    <col min="14729" max="14729" width="3.7109375" customWidth="1"/>
    <col min="14730" max="14730" width="36" bestFit="1" customWidth="1"/>
    <col min="14731" max="14731" width="3.140625" customWidth="1"/>
    <col min="14732" max="14732" width="13.28515625" customWidth="1"/>
    <col min="14733" max="14733" width="3.7109375" customWidth="1"/>
    <col min="14735" max="14735" width="13.42578125" customWidth="1"/>
    <col min="14736" max="14736" width="34.85546875" bestFit="1" customWidth="1"/>
    <col min="14737" max="14737" width="3.5703125" customWidth="1"/>
    <col min="14738" max="14738" width="12.42578125" customWidth="1"/>
    <col min="14739" max="14739" width="4" customWidth="1"/>
    <col min="14740" max="14740" width="16.42578125" bestFit="1" customWidth="1"/>
    <col min="14741" max="14741" width="2.42578125" customWidth="1"/>
    <col min="14742" max="14742" width="25.42578125" customWidth="1"/>
    <col min="14743" max="14743" width="2.140625" bestFit="1" customWidth="1"/>
    <col min="14744" max="14744" width="27.140625" customWidth="1"/>
    <col min="14745" max="14745" width="2.140625" bestFit="1" customWidth="1"/>
    <col min="14746" max="14746" width="17.5703125" customWidth="1"/>
    <col min="14747" max="14747" width="12.28515625" bestFit="1" customWidth="1"/>
    <col min="14749" max="14749" width="1.5703125" customWidth="1"/>
    <col min="14750" max="14750" width="20.140625" bestFit="1" customWidth="1"/>
    <col min="14751" max="14751" width="3.7109375" customWidth="1"/>
    <col min="14752" max="14752" width="15.5703125" customWidth="1"/>
    <col min="14753" max="14753" width="14.42578125" customWidth="1"/>
    <col min="14754" max="14754" width="25.28515625" customWidth="1"/>
    <col min="14755" max="14755" width="2" customWidth="1"/>
    <col min="14756" max="14756" width="12" bestFit="1" customWidth="1"/>
    <col min="14757" max="14757" width="4.5703125" customWidth="1"/>
    <col min="14758" max="14758" width="15.42578125" customWidth="1"/>
    <col min="14759" max="14759" width="2" bestFit="1" customWidth="1"/>
    <col min="14760" max="14760" width="15" customWidth="1"/>
    <col min="14761" max="14761" width="24.5703125" bestFit="1" customWidth="1"/>
    <col min="14762" max="14762" width="12.7109375" customWidth="1"/>
    <col min="14763" max="14763" width="27.28515625" bestFit="1" customWidth="1"/>
    <col min="14764" max="14764" width="4.5703125" customWidth="1"/>
    <col min="14766" max="14766" width="3.7109375" customWidth="1"/>
    <col min="14767" max="14767" width="16" customWidth="1"/>
    <col min="14768" max="14768" width="2" bestFit="1" customWidth="1"/>
    <col min="14769" max="14769" width="17.28515625" customWidth="1"/>
    <col min="14770" max="14770" width="2.140625" bestFit="1" customWidth="1"/>
    <col min="14771" max="14771" width="14.42578125" customWidth="1"/>
    <col min="14772" max="14772" width="52.5703125" bestFit="1" customWidth="1"/>
    <col min="14773" max="14773" width="3.140625" customWidth="1"/>
    <col min="14774" max="14774" width="16.140625" customWidth="1"/>
    <col min="14778" max="14778" width="52.5703125" bestFit="1" customWidth="1"/>
    <col min="14850" max="14850" width="26.28515625" bestFit="1" customWidth="1"/>
    <col min="14851" max="14851" width="17.42578125" customWidth="1"/>
    <col min="14852" max="14852" width="14.28515625" customWidth="1"/>
    <col min="14854" max="14854" width="25.140625" customWidth="1"/>
    <col min="14855" max="14855" width="14.42578125" customWidth="1"/>
    <col min="14856" max="14856" width="12.140625" bestFit="1" customWidth="1"/>
    <col min="14857" max="14857" width="11.7109375" bestFit="1" customWidth="1"/>
    <col min="14858" max="14858" width="11.7109375" customWidth="1"/>
    <col min="14859" max="14859" width="9.7109375" customWidth="1"/>
    <col min="14860" max="14860" width="2.7109375" customWidth="1"/>
    <col min="14861" max="14861" width="0.28515625" customWidth="1"/>
    <col min="14862" max="14866" width="0" hidden="1" customWidth="1"/>
    <col min="14867" max="14867" width="3.7109375" customWidth="1"/>
    <col min="14868" max="14970" width="0" hidden="1" customWidth="1"/>
    <col min="14972" max="14972" width="19.140625" bestFit="1" customWidth="1"/>
    <col min="14973" max="14973" width="12.7109375" bestFit="1" customWidth="1"/>
    <col min="14974" max="14974" width="4.42578125" customWidth="1"/>
    <col min="14975" max="14975" width="11.85546875" bestFit="1" customWidth="1"/>
    <col min="14976" max="14976" width="4.7109375" customWidth="1"/>
    <col min="14977" max="14977" width="12.7109375" bestFit="1" customWidth="1"/>
    <col min="14978" max="14978" width="12.7109375" customWidth="1"/>
    <col min="14980" max="14980" width="51.7109375" customWidth="1"/>
    <col min="14981" max="14981" width="1.28515625" customWidth="1"/>
    <col min="14982" max="14982" width="14.28515625" customWidth="1"/>
    <col min="14985" max="14985" width="3.7109375" customWidth="1"/>
    <col min="14986" max="14986" width="36" bestFit="1" customWidth="1"/>
    <col min="14987" max="14987" width="3.140625" customWidth="1"/>
    <col min="14988" max="14988" width="13.28515625" customWidth="1"/>
    <col min="14989" max="14989" width="3.7109375" customWidth="1"/>
    <col min="14991" max="14991" width="13.42578125" customWidth="1"/>
    <col min="14992" max="14992" width="34.85546875" bestFit="1" customWidth="1"/>
    <col min="14993" max="14993" width="3.5703125" customWidth="1"/>
    <col min="14994" max="14994" width="12.42578125" customWidth="1"/>
    <col min="14995" max="14995" width="4" customWidth="1"/>
    <col min="14996" max="14996" width="16.42578125" bestFit="1" customWidth="1"/>
    <col min="14997" max="14997" width="2.42578125" customWidth="1"/>
    <col min="14998" max="14998" width="25.42578125" customWidth="1"/>
    <col min="14999" max="14999" width="2.140625" bestFit="1" customWidth="1"/>
    <col min="15000" max="15000" width="27.140625" customWidth="1"/>
    <col min="15001" max="15001" width="2.140625" bestFit="1" customWidth="1"/>
    <col min="15002" max="15002" width="17.5703125" customWidth="1"/>
    <col min="15003" max="15003" width="12.28515625" bestFit="1" customWidth="1"/>
    <col min="15005" max="15005" width="1.5703125" customWidth="1"/>
    <col min="15006" max="15006" width="20.140625" bestFit="1" customWidth="1"/>
    <col min="15007" max="15007" width="3.7109375" customWidth="1"/>
    <col min="15008" max="15008" width="15.5703125" customWidth="1"/>
    <col min="15009" max="15009" width="14.42578125" customWidth="1"/>
    <col min="15010" max="15010" width="25.28515625" customWidth="1"/>
    <col min="15011" max="15011" width="2" customWidth="1"/>
    <col min="15012" max="15012" width="12" bestFit="1" customWidth="1"/>
    <col min="15013" max="15013" width="4.5703125" customWidth="1"/>
    <col min="15014" max="15014" width="15.42578125" customWidth="1"/>
    <col min="15015" max="15015" width="2" bestFit="1" customWidth="1"/>
    <col min="15016" max="15016" width="15" customWidth="1"/>
    <col min="15017" max="15017" width="24.5703125" bestFit="1" customWidth="1"/>
    <col min="15018" max="15018" width="12.7109375" customWidth="1"/>
    <col min="15019" max="15019" width="27.28515625" bestFit="1" customWidth="1"/>
    <col min="15020" max="15020" width="4.5703125" customWidth="1"/>
    <col min="15022" max="15022" width="3.7109375" customWidth="1"/>
    <col min="15023" max="15023" width="16" customWidth="1"/>
    <col min="15024" max="15024" width="2" bestFit="1" customWidth="1"/>
    <col min="15025" max="15025" width="17.28515625" customWidth="1"/>
    <col min="15026" max="15026" width="2.140625" bestFit="1" customWidth="1"/>
    <col min="15027" max="15027" width="14.42578125" customWidth="1"/>
    <col min="15028" max="15028" width="52.5703125" bestFit="1" customWidth="1"/>
    <col min="15029" max="15029" width="3.140625" customWidth="1"/>
    <col min="15030" max="15030" width="16.140625" customWidth="1"/>
    <col min="15034" max="15034" width="52.5703125" bestFit="1" customWidth="1"/>
    <col min="15106" max="15106" width="26.28515625" bestFit="1" customWidth="1"/>
    <col min="15107" max="15107" width="17.42578125" customWidth="1"/>
    <col min="15108" max="15108" width="14.28515625" customWidth="1"/>
    <col min="15110" max="15110" width="25.140625" customWidth="1"/>
    <col min="15111" max="15111" width="14.42578125" customWidth="1"/>
    <col min="15112" max="15112" width="12.140625" bestFit="1" customWidth="1"/>
    <col min="15113" max="15113" width="11.7109375" bestFit="1" customWidth="1"/>
    <col min="15114" max="15114" width="11.7109375" customWidth="1"/>
    <col min="15115" max="15115" width="9.7109375" customWidth="1"/>
    <col min="15116" max="15116" width="2.7109375" customWidth="1"/>
    <col min="15117" max="15117" width="0.28515625" customWidth="1"/>
    <col min="15118" max="15122" width="0" hidden="1" customWidth="1"/>
    <col min="15123" max="15123" width="3.7109375" customWidth="1"/>
    <col min="15124" max="15226" width="0" hidden="1" customWidth="1"/>
    <col min="15228" max="15228" width="19.140625" bestFit="1" customWidth="1"/>
    <col min="15229" max="15229" width="12.7109375" bestFit="1" customWidth="1"/>
    <col min="15230" max="15230" width="4.42578125" customWidth="1"/>
    <col min="15231" max="15231" width="11.85546875" bestFit="1" customWidth="1"/>
    <col min="15232" max="15232" width="4.7109375" customWidth="1"/>
    <col min="15233" max="15233" width="12.7109375" bestFit="1" customWidth="1"/>
    <col min="15234" max="15234" width="12.7109375" customWidth="1"/>
    <col min="15236" max="15236" width="51.7109375" customWidth="1"/>
    <col min="15237" max="15237" width="1.28515625" customWidth="1"/>
    <col min="15238" max="15238" width="14.28515625" customWidth="1"/>
    <col min="15241" max="15241" width="3.7109375" customWidth="1"/>
    <col min="15242" max="15242" width="36" bestFit="1" customWidth="1"/>
    <col min="15243" max="15243" width="3.140625" customWidth="1"/>
    <col min="15244" max="15244" width="13.28515625" customWidth="1"/>
    <col min="15245" max="15245" width="3.7109375" customWidth="1"/>
    <col min="15247" max="15247" width="13.42578125" customWidth="1"/>
    <col min="15248" max="15248" width="34.85546875" bestFit="1" customWidth="1"/>
    <col min="15249" max="15249" width="3.5703125" customWidth="1"/>
    <col min="15250" max="15250" width="12.42578125" customWidth="1"/>
    <col min="15251" max="15251" width="4" customWidth="1"/>
    <col min="15252" max="15252" width="16.42578125" bestFit="1" customWidth="1"/>
    <col min="15253" max="15253" width="2.42578125" customWidth="1"/>
    <col min="15254" max="15254" width="25.42578125" customWidth="1"/>
    <col min="15255" max="15255" width="2.140625" bestFit="1" customWidth="1"/>
    <col min="15256" max="15256" width="27.140625" customWidth="1"/>
    <col min="15257" max="15257" width="2.140625" bestFit="1" customWidth="1"/>
    <col min="15258" max="15258" width="17.5703125" customWidth="1"/>
    <col min="15259" max="15259" width="12.28515625" bestFit="1" customWidth="1"/>
    <col min="15261" max="15261" width="1.5703125" customWidth="1"/>
    <col min="15262" max="15262" width="20.140625" bestFit="1" customWidth="1"/>
    <col min="15263" max="15263" width="3.7109375" customWidth="1"/>
    <col min="15264" max="15264" width="15.5703125" customWidth="1"/>
    <col min="15265" max="15265" width="14.42578125" customWidth="1"/>
    <col min="15266" max="15266" width="25.28515625" customWidth="1"/>
    <col min="15267" max="15267" width="2" customWidth="1"/>
    <col min="15268" max="15268" width="12" bestFit="1" customWidth="1"/>
    <col min="15269" max="15269" width="4.5703125" customWidth="1"/>
    <col min="15270" max="15270" width="15.42578125" customWidth="1"/>
    <col min="15271" max="15271" width="2" bestFit="1" customWidth="1"/>
    <col min="15272" max="15272" width="15" customWidth="1"/>
    <col min="15273" max="15273" width="24.5703125" bestFit="1" customWidth="1"/>
    <col min="15274" max="15274" width="12.7109375" customWidth="1"/>
    <col min="15275" max="15275" width="27.28515625" bestFit="1" customWidth="1"/>
    <col min="15276" max="15276" width="4.5703125" customWidth="1"/>
    <col min="15278" max="15278" width="3.7109375" customWidth="1"/>
    <col min="15279" max="15279" width="16" customWidth="1"/>
    <col min="15280" max="15280" width="2" bestFit="1" customWidth="1"/>
    <col min="15281" max="15281" width="17.28515625" customWidth="1"/>
    <col min="15282" max="15282" width="2.140625" bestFit="1" customWidth="1"/>
    <col min="15283" max="15283" width="14.42578125" customWidth="1"/>
    <col min="15284" max="15284" width="52.5703125" bestFit="1" customWidth="1"/>
    <col min="15285" max="15285" width="3.140625" customWidth="1"/>
    <col min="15286" max="15286" width="16.140625" customWidth="1"/>
    <col min="15290" max="15290" width="52.5703125" bestFit="1" customWidth="1"/>
    <col min="15362" max="15362" width="26.28515625" bestFit="1" customWidth="1"/>
    <col min="15363" max="15363" width="17.42578125" customWidth="1"/>
    <col min="15364" max="15364" width="14.28515625" customWidth="1"/>
    <col min="15366" max="15366" width="25.140625" customWidth="1"/>
    <col min="15367" max="15367" width="14.42578125" customWidth="1"/>
    <col min="15368" max="15368" width="12.140625" bestFit="1" customWidth="1"/>
    <col min="15369" max="15369" width="11.7109375" bestFit="1" customWidth="1"/>
    <col min="15370" max="15370" width="11.7109375" customWidth="1"/>
    <col min="15371" max="15371" width="9.7109375" customWidth="1"/>
    <col min="15372" max="15372" width="2.7109375" customWidth="1"/>
    <col min="15373" max="15373" width="0.28515625" customWidth="1"/>
    <col min="15374" max="15378" width="0" hidden="1" customWidth="1"/>
    <col min="15379" max="15379" width="3.7109375" customWidth="1"/>
    <col min="15380" max="15482" width="0" hidden="1" customWidth="1"/>
    <col min="15484" max="15484" width="19.140625" bestFit="1" customWidth="1"/>
    <col min="15485" max="15485" width="12.7109375" bestFit="1" customWidth="1"/>
    <col min="15486" max="15486" width="4.42578125" customWidth="1"/>
    <col min="15487" max="15487" width="11.85546875" bestFit="1" customWidth="1"/>
    <col min="15488" max="15488" width="4.7109375" customWidth="1"/>
    <col min="15489" max="15489" width="12.7109375" bestFit="1" customWidth="1"/>
    <col min="15490" max="15490" width="12.7109375" customWidth="1"/>
    <col min="15492" max="15492" width="51.7109375" customWidth="1"/>
    <col min="15493" max="15493" width="1.28515625" customWidth="1"/>
    <col min="15494" max="15494" width="14.28515625" customWidth="1"/>
    <col min="15497" max="15497" width="3.7109375" customWidth="1"/>
    <col min="15498" max="15498" width="36" bestFit="1" customWidth="1"/>
    <col min="15499" max="15499" width="3.140625" customWidth="1"/>
    <col min="15500" max="15500" width="13.28515625" customWidth="1"/>
    <col min="15501" max="15501" width="3.7109375" customWidth="1"/>
    <col min="15503" max="15503" width="13.42578125" customWidth="1"/>
    <col min="15504" max="15504" width="34.85546875" bestFit="1" customWidth="1"/>
    <col min="15505" max="15505" width="3.5703125" customWidth="1"/>
    <col min="15506" max="15506" width="12.42578125" customWidth="1"/>
    <col min="15507" max="15507" width="4" customWidth="1"/>
    <col min="15508" max="15508" width="16.42578125" bestFit="1" customWidth="1"/>
    <col min="15509" max="15509" width="2.42578125" customWidth="1"/>
    <col min="15510" max="15510" width="25.42578125" customWidth="1"/>
    <col min="15511" max="15511" width="2.140625" bestFit="1" customWidth="1"/>
    <col min="15512" max="15512" width="27.140625" customWidth="1"/>
    <col min="15513" max="15513" width="2.140625" bestFit="1" customWidth="1"/>
    <col min="15514" max="15514" width="17.5703125" customWidth="1"/>
    <col min="15515" max="15515" width="12.28515625" bestFit="1" customWidth="1"/>
    <col min="15517" max="15517" width="1.5703125" customWidth="1"/>
    <col min="15518" max="15518" width="20.140625" bestFit="1" customWidth="1"/>
    <col min="15519" max="15519" width="3.7109375" customWidth="1"/>
    <col min="15520" max="15520" width="15.5703125" customWidth="1"/>
    <col min="15521" max="15521" width="14.42578125" customWidth="1"/>
    <col min="15522" max="15522" width="25.28515625" customWidth="1"/>
    <col min="15523" max="15523" width="2" customWidth="1"/>
    <col min="15524" max="15524" width="12" bestFit="1" customWidth="1"/>
    <col min="15525" max="15525" width="4.5703125" customWidth="1"/>
    <col min="15526" max="15526" width="15.42578125" customWidth="1"/>
    <col min="15527" max="15527" width="2" bestFit="1" customWidth="1"/>
    <col min="15528" max="15528" width="15" customWidth="1"/>
    <col min="15529" max="15529" width="24.5703125" bestFit="1" customWidth="1"/>
    <col min="15530" max="15530" width="12.7109375" customWidth="1"/>
    <col min="15531" max="15531" width="27.28515625" bestFit="1" customWidth="1"/>
    <col min="15532" max="15532" width="4.5703125" customWidth="1"/>
    <col min="15534" max="15534" width="3.7109375" customWidth="1"/>
    <col min="15535" max="15535" width="16" customWidth="1"/>
    <col min="15536" max="15536" width="2" bestFit="1" customWidth="1"/>
    <col min="15537" max="15537" width="17.28515625" customWidth="1"/>
    <col min="15538" max="15538" width="2.140625" bestFit="1" customWidth="1"/>
    <col min="15539" max="15539" width="14.42578125" customWidth="1"/>
    <col min="15540" max="15540" width="52.5703125" bestFit="1" customWidth="1"/>
    <col min="15541" max="15541" width="3.140625" customWidth="1"/>
    <col min="15542" max="15542" width="16.140625" customWidth="1"/>
    <col min="15546" max="15546" width="52.5703125" bestFit="1" customWidth="1"/>
    <col min="15618" max="15618" width="26.28515625" bestFit="1" customWidth="1"/>
    <col min="15619" max="15619" width="17.42578125" customWidth="1"/>
    <col min="15620" max="15620" width="14.28515625" customWidth="1"/>
    <col min="15622" max="15622" width="25.140625" customWidth="1"/>
    <col min="15623" max="15623" width="14.42578125" customWidth="1"/>
    <col min="15624" max="15624" width="12.140625" bestFit="1" customWidth="1"/>
    <col min="15625" max="15625" width="11.7109375" bestFit="1" customWidth="1"/>
    <col min="15626" max="15626" width="11.7109375" customWidth="1"/>
    <col min="15627" max="15627" width="9.7109375" customWidth="1"/>
    <col min="15628" max="15628" width="2.7109375" customWidth="1"/>
    <col min="15629" max="15629" width="0.28515625" customWidth="1"/>
    <col min="15630" max="15634" width="0" hidden="1" customWidth="1"/>
    <col min="15635" max="15635" width="3.7109375" customWidth="1"/>
    <col min="15636" max="15738" width="0" hidden="1" customWidth="1"/>
    <col min="15740" max="15740" width="19.140625" bestFit="1" customWidth="1"/>
    <col min="15741" max="15741" width="12.7109375" bestFit="1" customWidth="1"/>
    <col min="15742" max="15742" width="4.42578125" customWidth="1"/>
    <col min="15743" max="15743" width="11.85546875" bestFit="1" customWidth="1"/>
    <col min="15744" max="15744" width="4.7109375" customWidth="1"/>
    <col min="15745" max="15745" width="12.7109375" bestFit="1" customWidth="1"/>
    <col min="15746" max="15746" width="12.7109375" customWidth="1"/>
    <col min="15748" max="15748" width="51.7109375" customWidth="1"/>
    <col min="15749" max="15749" width="1.28515625" customWidth="1"/>
    <col min="15750" max="15750" width="14.28515625" customWidth="1"/>
    <col min="15753" max="15753" width="3.7109375" customWidth="1"/>
    <col min="15754" max="15754" width="36" bestFit="1" customWidth="1"/>
    <col min="15755" max="15755" width="3.140625" customWidth="1"/>
    <col min="15756" max="15756" width="13.28515625" customWidth="1"/>
    <col min="15757" max="15757" width="3.7109375" customWidth="1"/>
    <col min="15759" max="15759" width="13.42578125" customWidth="1"/>
    <col min="15760" max="15760" width="34.85546875" bestFit="1" customWidth="1"/>
    <col min="15761" max="15761" width="3.5703125" customWidth="1"/>
    <col min="15762" max="15762" width="12.42578125" customWidth="1"/>
    <col min="15763" max="15763" width="4" customWidth="1"/>
    <col min="15764" max="15764" width="16.42578125" bestFit="1" customWidth="1"/>
    <col min="15765" max="15765" width="2.42578125" customWidth="1"/>
    <col min="15766" max="15766" width="25.42578125" customWidth="1"/>
    <col min="15767" max="15767" width="2.140625" bestFit="1" customWidth="1"/>
    <col min="15768" max="15768" width="27.140625" customWidth="1"/>
    <col min="15769" max="15769" width="2.140625" bestFit="1" customWidth="1"/>
    <col min="15770" max="15770" width="17.5703125" customWidth="1"/>
    <col min="15771" max="15771" width="12.28515625" bestFit="1" customWidth="1"/>
    <col min="15773" max="15773" width="1.5703125" customWidth="1"/>
    <col min="15774" max="15774" width="20.140625" bestFit="1" customWidth="1"/>
    <col min="15775" max="15775" width="3.7109375" customWidth="1"/>
    <col min="15776" max="15776" width="15.5703125" customWidth="1"/>
    <col min="15777" max="15777" width="14.42578125" customWidth="1"/>
    <col min="15778" max="15778" width="25.28515625" customWidth="1"/>
    <col min="15779" max="15779" width="2" customWidth="1"/>
    <col min="15780" max="15780" width="12" bestFit="1" customWidth="1"/>
    <col min="15781" max="15781" width="4.5703125" customWidth="1"/>
    <col min="15782" max="15782" width="15.42578125" customWidth="1"/>
    <col min="15783" max="15783" width="2" bestFit="1" customWidth="1"/>
    <col min="15784" max="15784" width="15" customWidth="1"/>
    <col min="15785" max="15785" width="24.5703125" bestFit="1" customWidth="1"/>
    <col min="15786" max="15786" width="12.7109375" customWidth="1"/>
    <col min="15787" max="15787" width="27.28515625" bestFit="1" customWidth="1"/>
    <col min="15788" max="15788" width="4.5703125" customWidth="1"/>
    <col min="15790" max="15790" width="3.7109375" customWidth="1"/>
    <col min="15791" max="15791" width="16" customWidth="1"/>
    <col min="15792" max="15792" width="2" bestFit="1" customWidth="1"/>
    <col min="15793" max="15793" width="17.28515625" customWidth="1"/>
    <col min="15794" max="15794" width="2.140625" bestFit="1" customWidth="1"/>
    <col min="15795" max="15795" width="14.42578125" customWidth="1"/>
    <col min="15796" max="15796" width="52.5703125" bestFit="1" customWidth="1"/>
    <col min="15797" max="15797" width="3.140625" customWidth="1"/>
    <col min="15798" max="15798" width="16.140625" customWidth="1"/>
    <col min="15802" max="15802" width="52.5703125" bestFit="1" customWidth="1"/>
    <col min="15874" max="15874" width="26.28515625" bestFit="1" customWidth="1"/>
    <col min="15875" max="15875" width="17.42578125" customWidth="1"/>
    <col min="15876" max="15876" width="14.28515625" customWidth="1"/>
    <col min="15878" max="15878" width="25.140625" customWidth="1"/>
    <col min="15879" max="15879" width="14.42578125" customWidth="1"/>
    <col min="15880" max="15880" width="12.140625" bestFit="1" customWidth="1"/>
    <col min="15881" max="15881" width="11.7109375" bestFit="1" customWidth="1"/>
    <col min="15882" max="15882" width="11.7109375" customWidth="1"/>
    <col min="15883" max="15883" width="9.7109375" customWidth="1"/>
    <col min="15884" max="15884" width="2.7109375" customWidth="1"/>
    <col min="15885" max="15885" width="0.28515625" customWidth="1"/>
    <col min="15886" max="15890" width="0" hidden="1" customWidth="1"/>
    <col min="15891" max="15891" width="3.7109375" customWidth="1"/>
    <col min="15892" max="15994" width="0" hidden="1" customWidth="1"/>
    <col min="15996" max="15996" width="19.140625" bestFit="1" customWidth="1"/>
    <col min="15997" max="15997" width="12.7109375" bestFit="1" customWidth="1"/>
    <col min="15998" max="15998" width="4.42578125" customWidth="1"/>
    <col min="15999" max="15999" width="11.85546875" bestFit="1" customWidth="1"/>
    <col min="16000" max="16000" width="4.7109375" customWidth="1"/>
    <col min="16001" max="16001" width="12.7109375" bestFit="1" customWidth="1"/>
    <col min="16002" max="16002" width="12.7109375" customWidth="1"/>
    <col min="16004" max="16004" width="51.7109375" customWidth="1"/>
    <col min="16005" max="16005" width="1.28515625" customWidth="1"/>
    <col min="16006" max="16006" width="14.28515625" customWidth="1"/>
    <col min="16009" max="16009" width="3.7109375" customWidth="1"/>
    <col min="16010" max="16010" width="36" bestFit="1" customWidth="1"/>
    <col min="16011" max="16011" width="3.140625" customWidth="1"/>
    <col min="16012" max="16012" width="13.28515625" customWidth="1"/>
    <col min="16013" max="16013" width="3.7109375" customWidth="1"/>
    <col min="16015" max="16015" width="13.42578125" customWidth="1"/>
    <col min="16016" max="16016" width="34.85546875" bestFit="1" customWidth="1"/>
    <col min="16017" max="16017" width="3.5703125" customWidth="1"/>
    <col min="16018" max="16018" width="12.42578125" customWidth="1"/>
    <col min="16019" max="16019" width="4" customWidth="1"/>
    <col min="16020" max="16020" width="16.42578125" bestFit="1" customWidth="1"/>
    <col min="16021" max="16021" width="2.42578125" customWidth="1"/>
    <col min="16022" max="16022" width="25.42578125" customWidth="1"/>
    <col min="16023" max="16023" width="2.140625" bestFit="1" customWidth="1"/>
    <col min="16024" max="16024" width="27.140625" customWidth="1"/>
    <col min="16025" max="16025" width="2.140625" bestFit="1" customWidth="1"/>
    <col min="16026" max="16026" width="17.5703125" customWidth="1"/>
    <col min="16027" max="16027" width="12.28515625" bestFit="1" customWidth="1"/>
    <col min="16029" max="16029" width="1.5703125" customWidth="1"/>
    <col min="16030" max="16030" width="20.140625" bestFit="1" customWidth="1"/>
    <col min="16031" max="16031" width="3.7109375" customWidth="1"/>
    <col min="16032" max="16032" width="15.5703125" customWidth="1"/>
    <col min="16033" max="16033" width="14.42578125" customWidth="1"/>
    <col min="16034" max="16034" width="25.28515625" customWidth="1"/>
    <col min="16035" max="16035" width="2" customWidth="1"/>
    <col min="16036" max="16036" width="12" bestFit="1" customWidth="1"/>
    <col min="16037" max="16037" width="4.5703125" customWidth="1"/>
    <col min="16038" max="16038" width="15.42578125" customWidth="1"/>
    <col min="16039" max="16039" width="2" bestFit="1" customWidth="1"/>
    <col min="16040" max="16040" width="15" customWidth="1"/>
    <col min="16041" max="16041" width="24.5703125" bestFit="1" customWidth="1"/>
    <col min="16042" max="16042" width="12.7109375" customWidth="1"/>
    <col min="16043" max="16043" width="27.28515625" bestFit="1" customWidth="1"/>
    <col min="16044" max="16044" width="4.5703125" customWidth="1"/>
    <col min="16046" max="16046" width="3.7109375" customWidth="1"/>
    <col min="16047" max="16047" width="16" customWidth="1"/>
    <col min="16048" max="16048" width="2" bestFit="1" customWidth="1"/>
    <col min="16049" max="16049" width="17.28515625" customWidth="1"/>
    <col min="16050" max="16050" width="2.140625" bestFit="1" customWidth="1"/>
    <col min="16051" max="16051" width="14.42578125" customWidth="1"/>
    <col min="16052" max="16052" width="52.5703125" bestFit="1" customWidth="1"/>
    <col min="16053" max="16053" width="3.140625" customWidth="1"/>
    <col min="16054" max="16054" width="16.140625" customWidth="1"/>
    <col min="16058" max="16058" width="52.5703125" bestFit="1" customWidth="1"/>
    <col min="16130" max="16130" width="26.28515625" bestFit="1" customWidth="1"/>
    <col min="16131" max="16131" width="17.42578125" customWidth="1"/>
    <col min="16132" max="16132" width="14.28515625" customWidth="1"/>
    <col min="16134" max="16134" width="25.140625" customWidth="1"/>
    <col min="16135" max="16135" width="14.42578125" customWidth="1"/>
    <col min="16136" max="16136" width="12.140625" bestFit="1" customWidth="1"/>
    <col min="16137" max="16137" width="11.7109375" bestFit="1" customWidth="1"/>
    <col min="16138" max="16138" width="11.7109375" customWidth="1"/>
    <col min="16139" max="16139" width="9.7109375" customWidth="1"/>
    <col min="16140" max="16140" width="2.7109375" customWidth="1"/>
    <col min="16141" max="16141" width="0.28515625" customWidth="1"/>
    <col min="16142" max="16146" width="0" hidden="1" customWidth="1"/>
    <col min="16147" max="16147" width="3.7109375" customWidth="1"/>
    <col min="16148" max="16250" width="0" hidden="1" customWidth="1"/>
    <col min="16252" max="16252" width="19.140625" bestFit="1" customWidth="1"/>
    <col min="16253" max="16253" width="12.7109375" bestFit="1" customWidth="1"/>
    <col min="16254" max="16254" width="4.42578125" customWidth="1"/>
    <col min="16255" max="16255" width="11.85546875" bestFit="1" customWidth="1"/>
    <col min="16256" max="16256" width="4.7109375" customWidth="1"/>
    <col min="16257" max="16257" width="12.7109375" bestFit="1" customWidth="1"/>
    <col min="16258" max="16258" width="12.7109375" customWidth="1"/>
    <col min="16260" max="16260" width="51.7109375" customWidth="1"/>
    <col min="16261" max="16261" width="1.28515625" customWidth="1"/>
    <col min="16262" max="16262" width="14.28515625" customWidth="1"/>
    <col min="16265" max="16265" width="3.7109375" customWidth="1"/>
    <col min="16266" max="16266" width="36" bestFit="1" customWidth="1"/>
    <col min="16267" max="16267" width="3.140625" customWidth="1"/>
    <col min="16268" max="16268" width="13.28515625" customWidth="1"/>
    <col min="16269" max="16269" width="3.7109375" customWidth="1"/>
    <col min="16271" max="16271" width="13.42578125" customWidth="1"/>
    <col min="16272" max="16272" width="34.85546875" bestFit="1" customWidth="1"/>
    <col min="16273" max="16273" width="3.5703125" customWidth="1"/>
    <col min="16274" max="16274" width="12.42578125" customWidth="1"/>
    <col min="16275" max="16275" width="4" customWidth="1"/>
    <col min="16276" max="16276" width="16.42578125" bestFit="1" customWidth="1"/>
    <col min="16277" max="16277" width="2.42578125" customWidth="1"/>
    <col min="16278" max="16278" width="25.42578125" customWidth="1"/>
    <col min="16279" max="16279" width="2.140625" bestFit="1" customWidth="1"/>
    <col min="16280" max="16280" width="27.140625" customWidth="1"/>
    <col min="16281" max="16281" width="2.140625" bestFit="1" customWidth="1"/>
    <col min="16282" max="16282" width="17.5703125" customWidth="1"/>
    <col min="16283" max="16283" width="12.28515625" bestFit="1" customWidth="1"/>
    <col min="16285" max="16285" width="1.5703125" customWidth="1"/>
    <col min="16286" max="16286" width="20.140625" bestFit="1" customWidth="1"/>
    <col min="16287" max="16287" width="3.7109375" customWidth="1"/>
    <col min="16288" max="16288" width="15.5703125" customWidth="1"/>
    <col min="16289" max="16289" width="14.42578125" customWidth="1"/>
    <col min="16290" max="16290" width="25.28515625" customWidth="1"/>
    <col min="16291" max="16291" width="2" customWidth="1"/>
    <col min="16292" max="16292" width="12" bestFit="1" customWidth="1"/>
    <col min="16293" max="16293" width="4.5703125" customWidth="1"/>
    <col min="16294" max="16294" width="15.42578125" customWidth="1"/>
    <col min="16295" max="16295" width="2" bestFit="1" customWidth="1"/>
    <col min="16296" max="16296" width="15" customWidth="1"/>
    <col min="16297" max="16297" width="24.5703125" bestFit="1" customWidth="1"/>
    <col min="16298" max="16298" width="12.7109375" customWidth="1"/>
    <col min="16299" max="16299" width="27.28515625" bestFit="1" customWidth="1"/>
    <col min="16300" max="16300" width="4.5703125" customWidth="1"/>
    <col min="16302" max="16302" width="3.7109375" customWidth="1"/>
    <col min="16303" max="16303" width="16" customWidth="1"/>
    <col min="16304" max="16304" width="2" bestFit="1" customWidth="1"/>
    <col min="16305" max="16305" width="17.28515625" customWidth="1"/>
    <col min="16306" max="16306" width="2.140625" bestFit="1" customWidth="1"/>
    <col min="16307" max="16307" width="14.42578125" customWidth="1"/>
    <col min="16308" max="16308" width="52.5703125" bestFit="1" customWidth="1"/>
    <col min="16309" max="16309" width="3.140625" customWidth="1"/>
    <col min="16310" max="16310" width="16.140625" customWidth="1"/>
    <col min="16314" max="16314" width="52.5703125" bestFit="1" customWidth="1"/>
  </cols>
  <sheetData>
    <row r="1" spans="1:183" ht="13.5" thickBot="1"/>
    <row r="2" spans="1:183" ht="13.5" thickBot="1">
      <c r="A2" s="16" t="s">
        <v>21</v>
      </c>
      <c r="B2" s="495" t="s">
        <v>22</v>
      </c>
      <c r="C2" s="496"/>
      <c r="D2" s="497"/>
      <c r="F2" s="495" t="s">
        <v>23</v>
      </c>
      <c r="G2" s="496"/>
      <c r="H2" s="496"/>
      <c r="I2" s="496"/>
      <c r="J2" s="496"/>
      <c r="K2" s="496"/>
      <c r="L2" s="497"/>
      <c r="N2" s="495" t="s">
        <v>24</v>
      </c>
      <c r="O2" s="496"/>
      <c r="P2" s="496"/>
      <c r="Q2" s="496"/>
      <c r="R2" s="497"/>
      <c r="S2" s="17"/>
      <c r="T2" s="18"/>
      <c r="V2" s="495"/>
      <c r="W2" s="496"/>
      <c r="X2" s="496"/>
      <c r="Y2" s="496"/>
      <c r="Z2" s="497"/>
      <c r="AB2" s="495"/>
      <c r="AC2" s="496"/>
      <c r="AD2" s="496"/>
      <c r="AE2" s="496"/>
      <c r="AF2" s="497"/>
      <c r="AH2" s="495"/>
      <c r="AI2" s="496"/>
      <c r="AJ2" s="496"/>
      <c r="AK2" s="496"/>
      <c r="AL2" s="497"/>
      <c r="AN2" s="495"/>
      <c r="AO2" s="496"/>
      <c r="AP2" s="496"/>
      <c r="AQ2" s="496"/>
      <c r="AR2" s="497"/>
      <c r="AT2" s="495" t="s">
        <v>25</v>
      </c>
      <c r="AU2" s="496"/>
      <c r="AV2" s="496"/>
      <c r="AW2" s="496"/>
      <c r="AX2" s="497"/>
      <c r="AZ2" s="495"/>
      <c r="BA2" s="496"/>
      <c r="BB2" s="496"/>
      <c r="BC2" s="496"/>
      <c r="BD2" s="497"/>
      <c r="BF2" s="495"/>
      <c r="BG2" s="496"/>
      <c r="BH2" s="496"/>
      <c r="BI2" s="496"/>
      <c r="BJ2" s="497"/>
      <c r="BL2" s="495" t="s">
        <v>26</v>
      </c>
      <c r="BM2" s="496"/>
      <c r="BN2" s="496"/>
      <c r="BO2" s="496"/>
      <c r="BP2" s="497"/>
      <c r="BR2" s="495" t="s">
        <v>27</v>
      </c>
      <c r="BS2" s="496"/>
      <c r="BT2" s="496"/>
      <c r="BU2" s="496"/>
      <c r="BV2" s="497"/>
      <c r="BX2" s="495"/>
      <c r="BY2" s="496"/>
      <c r="BZ2" s="496"/>
      <c r="CA2" s="496"/>
      <c r="CB2" s="497"/>
      <c r="CD2" s="495"/>
      <c r="CE2" s="496"/>
      <c r="CF2" s="496"/>
      <c r="CG2" s="496"/>
      <c r="CH2" s="497"/>
      <c r="CJ2" s="495"/>
      <c r="CK2" s="496"/>
      <c r="CL2" s="496"/>
      <c r="CM2" s="496"/>
      <c r="CN2" s="497"/>
      <c r="CP2" s="495"/>
      <c r="CQ2" s="496"/>
      <c r="CR2" s="496"/>
      <c r="CS2" s="496"/>
      <c r="CT2" s="497"/>
      <c r="CV2" s="495"/>
      <c r="CW2" s="496"/>
      <c r="CX2" s="496"/>
      <c r="CY2" s="496"/>
      <c r="CZ2" s="497"/>
      <c r="DB2" s="495"/>
      <c r="DC2" s="496"/>
      <c r="DD2" s="496"/>
      <c r="DE2" s="496"/>
      <c r="DF2" s="497"/>
      <c r="DH2" s="495"/>
      <c r="DI2" s="496"/>
      <c r="DJ2" s="496"/>
      <c r="DK2" s="496"/>
      <c r="DL2" s="497"/>
      <c r="DN2" s="495"/>
      <c r="DO2" s="496"/>
      <c r="DP2" s="496"/>
      <c r="DQ2" s="496"/>
      <c r="DR2" s="497"/>
      <c r="DT2" s="495" t="s">
        <v>28</v>
      </c>
      <c r="DU2" s="496"/>
      <c r="DV2" s="496"/>
      <c r="DW2" s="496"/>
      <c r="DX2" s="496"/>
      <c r="DY2" s="497"/>
      <c r="DZ2" s="19"/>
      <c r="EA2" s="495" t="s">
        <v>29</v>
      </c>
      <c r="EB2" s="496"/>
      <c r="EC2" s="496"/>
      <c r="ED2" s="496"/>
      <c r="EE2" s="497"/>
      <c r="EG2" s="502" t="s">
        <v>30</v>
      </c>
      <c r="EH2" s="503"/>
      <c r="EI2" s="503"/>
      <c r="EJ2" s="503"/>
      <c r="EK2" s="504"/>
      <c r="EL2" s="20"/>
      <c r="EM2" s="21"/>
      <c r="EN2" s="496" t="s">
        <v>31</v>
      </c>
      <c r="EO2" s="496"/>
      <c r="EP2" s="496"/>
      <c r="EQ2" s="496"/>
      <c r="ER2" s="496"/>
      <c r="ES2" s="22"/>
      <c r="ET2" s="23"/>
      <c r="EU2" s="495" t="s">
        <v>32</v>
      </c>
      <c r="EV2" s="496"/>
      <c r="EW2" s="496"/>
      <c r="EX2" s="496"/>
      <c r="EY2" s="496"/>
      <c r="EZ2" s="496"/>
      <c r="FA2" s="497"/>
      <c r="FC2" s="21"/>
      <c r="FD2" s="496" t="s">
        <v>33</v>
      </c>
      <c r="FE2" s="496"/>
      <c r="FF2" s="496"/>
      <c r="FG2" s="496"/>
      <c r="FH2" s="496"/>
      <c r="FI2" s="496"/>
      <c r="FJ2" s="24"/>
      <c r="FL2" s="21"/>
      <c r="FM2" s="496" t="s">
        <v>34</v>
      </c>
      <c r="FN2" s="496"/>
      <c r="FO2" s="496"/>
      <c r="FP2" s="496"/>
      <c r="FQ2" s="496"/>
      <c r="FR2" s="496"/>
      <c r="FS2" s="24"/>
      <c r="FW2" s="495" t="s">
        <v>35</v>
      </c>
      <c r="FX2" s="496"/>
      <c r="FY2" s="496"/>
      <c r="FZ2" s="496"/>
      <c r="GA2" s="497"/>
    </row>
    <row r="3" spans="1:183" ht="13.5" thickBot="1">
      <c r="B3" s="25" t="s">
        <v>36</v>
      </c>
      <c r="C3" s="25" t="s">
        <v>37</v>
      </c>
      <c r="D3" s="25" t="s">
        <v>38</v>
      </c>
      <c r="F3" s="26" t="s">
        <v>36</v>
      </c>
      <c r="G3" s="26" t="s">
        <v>39</v>
      </c>
      <c r="H3" s="26" t="s">
        <v>40</v>
      </c>
      <c r="I3" s="26" t="s">
        <v>41</v>
      </c>
      <c r="J3" s="27" t="s">
        <v>42</v>
      </c>
      <c r="K3" s="498" t="s">
        <v>43</v>
      </c>
      <c r="L3" s="499"/>
      <c r="N3" s="25" t="s">
        <v>44</v>
      </c>
      <c r="O3" s="25" t="s">
        <v>45</v>
      </c>
      <c r="P3" s="25" t="s">
        <v>46</v>
      </c>
      <c r="Q3" s="500" t="s">
        <v>47</v>
      </c>
      <c r="R3" s="501"/>
      <c r="S3" s="28"/>
      <c r="T3" s="29"/>
      <c r="V3" s="25"/>
      <c r="W3" s="25"/>
      <c r="X3" s="25"/>
      <c r="Y3" s="500"/>
      <c r="Z3" s="501"/>
      <c r="AB3" s="25"/>
      <c r="AC3" s="25"/>
      <c r="AD3" s="25"/>
      <c r="AE3" s="500"/>
      <c r="AF3" s="501"/>
      <c r="AH3" s="25"/>
      <c r="AI3" s="25"/>
      <c r="AJ3" s="25"/>
      <c r="AK3" s="500"/>
      <c r="AL3" s="501"/>
      <c r="AN3" s="25"/>
      <c r="AO3" s="25"/>
      <c r="AP3" s="25"/>
      <c r="AQ3" s="500"/>
      <c r="AR3" s="501"/>
      <c r="AT3" s="25" t="s">
        <v>44</v>
      </c>
      <c r="AU3" s="25" t="s">
        <v>45</v>
      </c>
      <c r="AV3" s="25" t="s">
        <v>46</v>
      </c>
      <c r="AW3" s="500" t="s">
        <v>47</v>
      </c>
      <c r="AX3" s="501"/>
      <c r="AZ3" s="25"/>
      <c r="BA3" s="25"/>
      <c r="BB3" s="25"/>
      <c r="BC3" s="500"/>
      <c r="BD3" s="501"/>
      <c r="BF3" s="25"/>
      <c r="BG3" s="25"/>
      <c r="BH3" s="25"/>
      <c r="BI3" s="500"/>
      <c r="BJ3" s="501"/>
      <c r="BL3" s="25" t="s">
        <v>44</v>
      </c>
      <c r="BM3" s="25" t="s">
        <v>45</v>
      </c>
      <c r="BN3" s="25" t="s">
        <v>46</v>
      </c>
      <c r="BO3" s="500" t="s">
        <v>47</v>
      </c>
      <c r="BP3" s="501"/>
      <c r="BR3" s="25"/>
      <c r="BS3" s="25"/>
      <c r="BT3" s="25"/>
      <c r="BU3" s="500"/>
      <c r="BV3" s="501"/>
      <c r="BX3" s="25"/>
      <c r="BY3" s="25"/>
      <c r="BZ3" s="25"/>
      <c r="CA3" s="500"/>
      <c r="CB3" s="501"/>
      <c r="CD3" s="25"/>
      <c r="CE3" s="25"/>
      <c r="CF3" s="25"/>
      <c r="CG3" s="500"/>
      <c r="CH3" s="501"/>
      <c r="CJ3" s="25"/>
      <c r="CK3" s="25"/>
      <c r="CL3" s="25"/>
      <c r="CM3" s="500"/>
      <c r="CN3" s="501"/>
      <c r="CP3" s="25"/>
      <c r="CQ3" s="25"/>
      <c r="CR3" s="25"/>
      <c r="CS3" s="500"/>
      <c r="CT3" s="501"/>
      <c r="CV3" s="25"/>
      <c r="CW3" s="25"/>
      <c r="CX3" s="25"/>
      <c r="CY3" s="500"/>
      <c r="CZ3" s="501"/>
      <c r="DB3" s="25"/>
      <c r="DC3" s="25"/>
      <c r="DD3" s="25"/>
      <c r="DE3" s="500"/>
      <c r="DF3" s="501"/>
      <c r="DH3" s="25"/>
      <c r="DI3" s="25"/>
      <c r="DJ3" s="25"/>
      <c r="DK3" s="500"/>
      <c r="DL3" s="501"/>
      <c r="DN3" s="25"/>
      <c r="DO3" s="25"/>
      <c r="DP3" s="25"/>
      <c r="DQ3" s="500"/>
      <c r="DR3" s="501"/>
      <c r="DT3" s="30" t="s">
        <v>36</v>
      </c>
      <c r="DU3" s="30" t="s">
        <v>45</v>
      </c>
      <c r="DV3" s="31" t="s">
        <v>48</v>
      </c>
      <c r="DW3" s="30" t="s">
        <v>49</v>
      </c>
      <c r="DX3" s="31" t="s">
        <v>50</v>
      </c>
      <c r="DY3" s="30" t="s">
        <v>51</v>
      </c>
      <c r="DZ3" s="32"/>
      <c r="EA3" s="33"/>
      <c r="EB3" s="34"/>
      <c r="EC3" s="34"/>
      <c r="ED3" s="34"/>
      <c r="EE3" s="35"/>
      <c r="EG3" s="36"/>
      <c r="EH3" s="37"/>
      <c r="EI3" s="37"/>
      <c r="EJ3" s="37"/>
      <c r="EK3" s="38"/>
      <c r="EL3" s="39"/>
      <c r="EM3" s="40"/>
      <c r="EN3" s="41"/>
      <c r="EO3" s="41"/>
      <c r="EP3" s="41"/>
      <c r="EQ3" s="41"/>
      <c r="ER3" s="41"/>
      <c r="ES3" s="42"/>
      <c r="EU3" s="43"/>
      <c r="EV3" s="44"/>
      <c r="EW3" s="44"/>
      <c r="EX3" s="44"/>
      <c r="EY3" s="44"/>
      <c r="EZ3" s="44"/>
      <c r="FA3" s="45"/>
      <c r="FC3" s="40"/>
      <c r="FD3" s="41"/>
      <c r="FE3" s="41"/>
      <c r="FF3" s="41"/>
      <c r="FG3" s="41"/>
      <c r="FH3" s="41"/>
      <c r="FI3" s="41"/>
      <c r="FJ3" s="42"/>
      <c r="FL3" s="40"/>
      <c r="FM3" s="41"/>
      <c r="FN3" s="41"/>
      <c r="FO3" s="41"/>
      <c r="FP3" s="41"/>
      <c r="FQ3" s="41"/>
      <c r="FR3" s="41"/>
      <c r="FS3" s="42"/>
      <c r="FW3" s="33"/>
      <c r="FX3" s="34"/>
      <c r="FY3" s="34"/>
      <c r="FZ3" s="34"/>
      <c r="GA3" s="35"/>
    </row>
    <row r="4" spans="1:183" ht="25.5" customHeight="1">
      <c r="B4" s="46" t="s">
        <v>52</v>
      </c>
      <c r="C4" s="47">
        <f>82604</f>
        <v>82604</v>
      </c>
      <c r="D4" s="48">
        <f t="shared" ref="D4:D12" si="0">IF(ISERROR(C4/$C$12),"0.00%",C4/$C$12)</f>
        <v>0.31206413249616549</v>
      </c>
      <c r="F4" s="46" t="s">
        <v>52</v>
      </c>
      <c r="G4" s="47">
        <f>37290</f>
        <v>37290</v>
      </c>
      <c r="H4" s="48">
        <f t="shared" ref="H4:H12" si="1">IF(ISERROR(G4/$G$12),"0.00%",(G4/$G$12))</f>
        <v>0.36888651471984807</v>
      </c>
      <c r="I4" s="49">
        <f t="shared" ref="I4:I12" si="2">IF(ISERROR(G4/C4),"0.00%",G4/C4)</f>
        <v>0.45143092344196406</v>
      </c>
      <c r="J4" s="48"/>
      <c r="K4" s="50">
        <v>41</v>
      </c>
      <c r="L4" s="51" t="s">
        <v>53</v>
      </c>
      <c r="N4" s="52" t="s">
        <v>54</v>
      </c>
      <c r="O4" s="53">
        <f>G12</f>
        <v>101088</v>
      </c>
      <c r="P4" s="54"/>
      <c r="Q4" s="55"/>
      <c r="R4" s="56"/>
      <c r="S4" s="57"/>
      <c r="T4" s="58"/>
      <c r="V4" s="59"/>
      <c r="W4" s="60"/>
      <c r="X4" s="61"/>
      <c r="Y4" s="512"/>
      <c r="Z4" s="513"/>
      <c r="AB4" s="62"/>
      <c r="AC4" s="63"/>
      <c r="AD4" s="54"/>
      <c r="AE4" s="509"/>
      <c r="AF4" s="514"/>
      <c r="AH4" s="62"/>
      <c r="AI4" s="63"/>
      <c r="AJ4" s="54"/>
      <c r="AK4" s="55"/>
      <c r="AL4" s="56"/>
      <c r="AN4" s="62"/>
      <c r="AO4" s="63"/>
      <c r="AP4" s="54"/>
      <c r="AQ4" s="55"/>
      <c r="AR4" s="56"/>
      <c r="AT4" s="62" t="s">
        <v>54</v>
      </c>
      <c r="AU4" s="63"/>
      <c r="AV4" s="54"/>
      <c r="AW4" s="55"/>
      <c r="AX4" s="56"/>
      <c r="AZ4" s="62"/>
      <c r="BA4" s="63"/>
      <c r="BB4" s="54"/>
      <c r="BC4" s="55"/>
      <c r="BD4" s="56"/>
      <c r="BF4" s="62"/>
      <c r="BG4" s="63"/>
      <c r="BH4" s="54"/>
      <c r="BI4" s="55"/>
      <c r="BJ4" s="56"/>
      <c r="BL4" s="59" t="s">
        <v>54</v>
      </c>
      <c r="BM4" s="60"/>
      <c r="BN4" s="54"/>
      <c r="BO4" s="55"/>
      <c r="BP4" s="56"/>
      <c r="BR4" s="59"/>
      <c r="BS4" s="60"/>
      <c r="BT4" s="54"/>
      <c r="BU4" s="55"/>
      <c r="BV4" s="56"/>
      <c r="BX4" s="59"/>
      <c r="BY4" s="60"/>
      <c r="BZ4" s="54"/>
      <c r="CA4" s="515"/>
      <c r="CB4" s="516"/>
      <c r="CD4" s="59"/>
      <c r="CE4" s="60"/>
      <c r="CF4" s="54"/>
      <c r="CG4" s="515"/>
      <c r="CH4" s="516"/>
      <c r="CJ4" s="59"/>
      <c r="CK4" s="60"/>
      <c r="CL4" s="54"/>
      <c r="CM4" s="515"/>
      <c r="CN4" s="516"/>
      <c r="CP4" s="59"/>
      <c r="CQ4" s="60"/>
      <c r="CR4" s="54"/>
      <c r="CS4" s="515"/>
      <c r="CT4" s="516"/>
      <c r="CV4" s="59"/>
      <c r="CW4" s="60"/>
      <c r="CX4" s="54"/>
      <c r="CY4" s="515"/>
      <c r="CZ4" s="516"/>
      <c r="DB4" s="59"/>
      <c r="DC4" s="60"/>
      <c r="DD4" s="54"/>
      <c r="DE4" s="515"/>
      <c r="DF4" s="516"/>
      <c r="DH4" s="59"/>
      <c r="DI4" s="60"/>
      <c r="DJ4" s="54"/>
      <c r="DK4" s="515"/>
      <c r="DL4" s="516"/>
      <c r="DN4" s="59"/>
      <c r="DO4" s="60"/>
      <c r="DP4" s="54"/>
      <c r="DQ4" s="515"/>
      <c r="DR4" s="516"/>
      <c r="DT4" s="46" t="s">
        <v>55</v>
      </c>
      <c r="DU4" s="64">
        <v>312612</v>
      </c>
      <c r="DV4" s="65" t="s">
        <v>48</v>
      </c>
      <c r="DW4" s="66">
        <v>6</v>
      </c>
      <c r="DX4" s="67" t="s">
        <v>50</v>
      </c>
      <c r="DY4" s="68">
        <f>IF(ISERROR(DU4/DW4),"$0.00",(DU4/DW4))</f>
        <v>52102</v>
      </c>
      <c r="DZ4" s="69"/>
      <c r="EA4" s="33"/>
      <c r="EB4" s="70" t="s">
        <v>56</v>
      </c>
      <c r="EC4" s="71"/>
      <c r="ED4" s="72">
        <v>2366129</v>
      </c>
      <c r="EE4" s="35"/>
      <c r="EG4" s="73" t="s">
        <v>57</v>
      </c>
      <c r="EH4" s="44"/>
      <c r="EI4" s="44"/>
      <c r="EJ4" s="44"/>
      <c r="EK4" s="45"/>
      <c r="EL4" s="41"/>
      <c r="EM4" s="40"/>
      <c r="EN4" s="517" t="s">
        <v>58</v>
      </c>
      <c r="EO4" s="517"/>
      <c r="EP4" s="517"/>
      <c r="EQ4" s="517"/>
      <c r="ER4" s="517"/>
      <c r="ES4" s="42"/>
      <c r="EU4" s="40"/>
      <c r="EV4" s="518" t="s">
        <v>59</v>
      </c>
      <c r="EW4" s="518"/>
      <c r="EX4" s="518"/>
      <c r="EY4" s="518"/>
      <c r="EZ4" s="518"/>
      <c r="FA4" s="42"/>
      <c r="FC4" s="40"/>
      <c r="FD4" s="519" t="s">
        <v>60</v>
      </c>
      <c r="FE4" s="519"/>
      <c r="FF4" s="519"/>
      <c r="FG4" s="519"/>
      <c r="FH4" s="519"/>
      <c r="FI4" s="41"/>
      <c r="FJ4" s="42"/>
      <c r="FL4" s="40"/>
      <c r="FM4" s="519" t="s">
        <v>61</v>
      </c>
      <c r="FN4" s="519"/>
      <c r="FO4" s="519"/>
      <c r="FP4" s="519"/>
      <c r="FQ4" s="519"/>
      <c r="FR4" s="519"/>
      <c r="FS4" s="42"/>
      <c r="FW4" s="33"/>
      <c r="FX4" s="74" t="s">
        <v>62</v>
      </c>
      <c r="FY4" s="75"/>
      <c r="FZ4" s="76">
        <f>32429.01+348791.2</f>
        <v>381220.21</v>
      </c>
      <c r="GA4" s="35"/>
    </row>
    <row r="5" spans="1:183" ht="25.5" customHeight="1">
      <c r="B5" s="46" t="s">
        <v>63</v>
      </c>
      <c r="C5" s="47">
        <v>0</v>
      </c>
      <c r="D5" s="48">
        <f t="shared" si="0"/>
        <v>0</v>
      </c>
      <c r="F5" s="46" t="s">
        <v>63</v>
      </c>
      <c r="G5" s="47">
        <v>0</v>
      </c>
      <c r="H5" s="48">
        <f t="shared" si="1"/>
        <v>0</v>
      </c>
      <c r="I5" s="49" t="str">
        <f t="shared" si="2"/>
        <v>0.00%</v>
      </c>
      <c r="J5" s="48"/>
      <c r="K5" s="50" t="s">
        <v>64</v>
      </c>
      <c r="L5" s="51" t="s">
        <v>53</v>
      </c>
      <c r="N5" s="46" t="s">
        <v>65</v>
      </c>
      <c r="O5" s="47">
        <v>48364</v>
      </c>
      <c r="P5" s="77">
        <f>IF(ISERROR(O5/$O$4),"0.00%",O5/$O$4)</f>
        <v>0.47843463121240898</v>
      </c>
      <c r="Q5" s="50"/>
      <c r="R5" s="78" t="s">
        <v>53</v>
      </c>
      <c r="S5" s="79"/>
      <c r="T5" s="58"/>
      <c r="V5" s="508"/>
      <c r="W5" s="509"/>
      <c r="X5" s="510"/>
      <c r="Y5" s="510"/>
      <c r="Z5" s="511"/>
      <c r="AB5" s="46"/>
      <c r="AC5" s="47"/>
      <c r="AD5" s="77"/>
      <c r="AE5" s="50"/>
      <c r="AF5" s="78"/>
      <c r="AH5" s="46"/>
      <c r="AI5" s="47"/>
      <c r="AJ5" s="77"/>
      <c r="AK5" s="50"/>
      <c r="AL5" s="78"/>
      <c r="AN5" s="46"/>
      <c r="AO5" s="47"/>
      <c r="AP5" s="77"/>
      <c r="AQ5" s="50"/>
      <c r="AR5" s="78"/>
      <c r="AT5" s="46" t="s">
        <v>66</v>
      </c>
      <c r="AU5" s="47"/>
      <c r="AV5" s="77" t="str">
        <f>IF(ISERROR(AU5/$AU$4),"0.00%",AU5/$AU$4)</f>
        <v>0.00%</v>
      </c>
      <c r="AW5" s="50"/>
      <c r="AX5" s="78" t="s">
        <v>53</v>
      </c>
      <c r="AZ5" s="46"/>
      <c r="BA5" s="47"/>
      <c r="BB5" s="77"/>
      <c r="BC5" s="50"/>
      <c r="BD5" s="78"/>
      <c r="BF5" s="46"/>
      <c r="BG5" s="47"/>
      <c r="BH5" s="77"/>
      <c r="BI5" s="50"/>
      <c r="BJ5" s="78"/>
      <c r="BL5" s="46" t="s">
        <v>67</v>
      </c>
      <c r="BM5" s="47"/>
      <c r="BN5" s="77" t="str">
        <f>IF(ISERROR(BM5/$BM$4),"0.00%",BM5/$BM$4)</f>
        <v>0.00%</v>
      </c>
      <c r="BO5" s="50"/>
      <c r="BP5" s="78" t="s">
        <v>53</v>
      </c>
      <c r="BR5" s="46"/>
      <c r="BS5" s="47"/>
      <c r="BT5" s="77"/>
      <c r="BU5" s="50"/>
      <c r="BV5" s="78"/>
      <c r="BX5" s="46"/>
      <c r="BY5" s="47"/>
      <c r="BZ5" s="77"/>
      <c r="CA5" s="50"/>
      <c r="CB5" s="78"/>
      <c r="CD5" s="46"/>
      <c r="CE5" s="47"/>
      <c r="CF5" s="77"/>
      <c r="CG5" s="50"/>
      <c r="CH5" s="78"/>
      <c r="CJ5" s="46"/>
      <c r="CK5" s="47"/>
      <c r="CL5" s="77"/>
      <c r="CM5" s="50"/>
      <c r="CN5" s="78"/>
      <c r="CP5" s="46"/>
      <c r="CQ5" s="47"/>
      <c r="CR5" s="77"/>
      <c r="CS5" s="50"/>
      <c r="CT5" s="78"/>
      <c r="CV5" s="46"/>
      <c r="CW5" s="47"/>
      <c r="CX5" s="77"/>
      <c r="CY5" s="50"/>
      <c r="CZ5" s="78"/>
      <c r="DB5" s="46"/>
      <c r="DC5" s="47"/>
      <c r="DD5" s="77"/>
      <c r="DE5" s="50"/>
      <c r="DF5" s="78"/>
      <c r="DH5" s="46"/>
      <c r="DI5" s="47"/>
      <c r="DJ5" s="77"/>
      <c r="DK5" s="50"/>
      <c r="DL5" s="78"/>
      <c r="DN5" s="80"/>
      <c r="DO5" s="47"/>
      <c r="DP5" s="77"/>
      <c r="DQ5" s="50"/>
      <c r="DR5" s="78"/>
      <c r="DT5" s="46" t="s">
        <v>68</v>
      </c>
      <c r="DU5" s="64">
        <v>122227</v>
      </c>
      <c r="DV5" s="65" t="s">
        <v>48</v>
      </c>
      <c r="DW5" s="81">
        <f>DW4</f>
        <v>6</v>
      </c>
      <c r="DX5" s="65" t="s">
        <v>50</v>
      </c>
      <c r="DY5" s="68">
        <f>IF(ISERROR(DU5/DW5),"$0.00",(DU5/DW5))</f>
        <v>20371.166666666668</v>
      </c>
      <c r="DZ5" s="69"/>
      <c r="EA5" s="33"/>
      <c r="EB5" s="70" t="s">
        <v>69</v>
      </c>
      <c r="EC5" s="82" t="s">
        <v>70</v>
      </c>
      <c r="ED5" s="72">
        <v>950895</v>
      </c>
      <c r="EE5" s="35"/>
      <c r="EG5" s="40"/>
      <c r="EH5" s="83" t="s">
        <v>71</v>
      </c>
      <c r="EI5" s="84"/>
      <c r="EJ5" s="72">
        <f>287533+73880</f>
        <v>361413</v>
      </c>
      <c r="EK5" s="42"/>
      <c r="EL5" s="41"/>
      <c r="EM5" s="40"/>
      <c r="EN5" s="517"/>
      <c r="EO5" s="517"/>
      <c r="EP5" s="517"/>
      <c r="EQ5" s="517"/>
      <c r="ER5" s="517"/>
      <c r="ES5" s="42"/>
      <c r="EU5" s="40"/>
      <c r="EV5" s="518"/>
      <c r="EW5" s="518"/>
      <c r="EX5" s="518"/>
      <c r="EY5" s="518"/>
      <c r="EZ5" s="518"/>
      <c r="FA5" s="42"/>
      <c r="FC5" s="40"/>
      <c r="FD5" s="41"/>
      <c r="FE5" s="41"/>
      <c r="FF5" s="41"/>
      <c r="FG5" s="41"/>
      <c r="FH5" s="41"/>
      <c r="FI5" s="41"/>
      <c r="FJ5" s="42"/>
      <c r="FL5" s="40"/>
      <c r="FM5" s="41"/>
      <c r="FN5" s="41"/>
      <c r="FO5" s="41"/>
      <c r="FP5" s="41"/>
      <c r="FQ5" s="41"/>
      <c r="FR5" s="41"/>
      <c r="FS5" s="42"/>
      <c r="FW5" s="33"/>
      <c r="FX5" s="505" t="s">
        <v>72</v>
      </c>
      <c r="FY5" s="505"/>
      <c r="FZ5" s="41"/>
      <c r="GA5" s="35"/>
    </row>
    <row r="6" spans="1:183" ht="25.5" customHeight="1">
      <c r="B6" s="46" t="s">
        <v>73</v>
      </c>
      <c r="C6" s="47">
        <f>31694</f>
        <v>31694</v>
      </c>
      <c r="D6" s="48">
        <f t="shared" si="0"/>
        <v>0.11973464499701551</v>
      </c>
      <c r="F6" s="46" t="s">
        <v>73</v>
      </c>
      <c r="G6" s="47">
        <f>10213</f>
        <v>10213</v>
      </c>
      <c r="H6" s="48">
        <f t="shared" si="1"/>
        <v>0.10103078505856283</v>
      </c>
      <c r="I6" s="49">
        <f t="shared" si="2"/>
        <v>0.32223764750425948</v>
      </c>
      <c r="J6" s="48"/>
      <c r="K6" s="50">
        <v>41</v>
      </c>
      <c r="L6" s="51" t="s">
        <v>53</v>
      </c>
      <c r="N6" s="46" t="s">
        <v>67</v>
      </c>
      <c r="O6" s="47">
        <v>0</v>
      </c>
      <c r="P6" s="77">
        <f t="shared" ref="P6:P13" si="3">IF(ISERROR(O6/$O$4),"0.00%",O6/$O$4)</f>
        <v>0</v>
      </c>
      <c r="Q6" s="50"/>
      <c r="R6" s="78" t="s">
        <v>53</v>
      </c>
      <c r="S6" s="79"/>
      <c r="T6" s="58"/>
      <c r="V6" s="46"/>
      <c r="W6" s="47"/>
      <c r="X6" s="77"/>
      <c r="Y6" s="50"/>
      <c r="Z6" s="78"/>
      <c r="AB6" s="46"/>
      <c r="AC6" s="47"/>
      <c r="AD6" s="77"/>
      <c r="AE6" s="50"/>
      <c r="AF6" s="78"/>
      <c r="AH6" s="46"/>
      <c r="AI6" s="47"/>
      <c r="AJ6" s="77"/>
      <c r="AK6" s="50"/>
      <c r="AL6" s="78"/>
      <c r="AN6" s="46"/>
      <c r="AO6" s="47"/>
      <c r="AP6" s="77"/>
      <c r="AQ6" s="50"/>
      <c r="AR6" s="78"/>
      <c r="AT6" s="46" t="s">
        <v>74</v>
      </c>
      <c r="AU6" s="47"/>
      <c r="AV6" s="77" t="str">
        <f>IF(ISERROR(AU6/$AU$4),"0.00%",AU6/$AU$4)</f>
        <v>0.00%</v>
      </c>
      <c r="AW6" s="50"/>
      <c r="AX6" s="78" t="s">
        <v>53</v>
      </c>
      <c r="AZ6" s="46"/>
      <c r="BA6" s="47"/>
      <c r="BB6" s="77"/>
      <c r="BC6" s="50"/>
      <c r="BD6" s="78"/>
      <c r="BF6" s="46"/>
      <c r="BG6" s="47"/>
      <c r="BH6" s="77"/>
      <c r="BI6" s="50"/>
      <c r="BJ6" s="78"/>
      <c r="BL6" s="46" t="s">
        <v>75</v>
      </c>
      <c r="BM6" s="47"/>
      <c r="BN6" s="77" t="str">
        <f>IF(ISERROR(BM6/$BM$4),"0.00%",BM6/$BM$4)</f>
        <v>0.00%</v>
      </c>
      <c r="BO6" s="50"/>
      <c r="BP6" s="78" t="s">
        <v>53</v>
      </c>
      <c r="BR6" s="46"/>
      <c r="BS6" s="47"/>
      <c r="BT6" s="77"/>
      <c r="BU6" s="50"/>
      <c r="BV6" s="78"/>
      <c r="BX6" s="46"/>
      <c r="BY6" s="47"/>
      <c r="BZ6" s="77"/>
      <c r="CA6" s="50"/>
      <c r="CB6" s="78"/>
      <c r="CD6" s="46"/>
      <c r="CE6" s="47"/>
      <c r="CF6" s="77"/>
      <c r="CG6" s="50"/>
      <c r="CH6" s="78"/>
      <c r="CJ6" s="85"/>
      <c r="CK6" s="47"/>
      <c r="CL6" s="77"/>
      <c r="CM6" s="50"/>
      <c r="CN6" s="78"/>
      <c r="CP6" s="46"/>
      <c r="CQ6" s="47"/>
      <c r="CR6" s="77"/>
      <c r="CS6" s="50"/>
      <c r="CT6" s="78"/>
      <c r="CV6" s="46"/>
      <c r="CW6" s="47"/>
      <c r="CX6" s="77"/>
      <c r="CY6" s="50"/>
      <c r="CZ6" s="78"/>
      <c r="DB6" s="46"/>
      <c r="DC6" s="47"/>
      <c r="DD6" s="77"/>
      <c r="DE6" s="50"/>
      <c r="DF6" s="78"/>
      <c r="DH6" s="46"/>
      <c r="DI6" s="47"/>
      <c r="DJ6" s="77"/>
      <c r="DK6" s="50"/>
      <c r="DL6" s="78"/>
      <c r="DN6" s="86"/>
      <c r="DO6" s="47"/>
      <c r="DP6" s="77"/>
      <c r="DQ6" s="50"/>
      <c r="DR6" s="78"/>
      <c r="DT6" s="46" t="s">
        <v>76</v>
      </c>
      <c r="DU6" s="64">
        <v>65077</v>
      </c>
      <c r="DV6" s="65" t="s">
        <v>48</v>
      </c>
      <c r="DW6" s="81">
        <f>DW4</f>
        <v>6</v>
      </c>
      <c r="DX6" s="65" t="s">
        <v>50</v>
      </c>
      <c r="DY6" s="68">
        <f>IF(ISERROR(DU6/DW6),"$0.00",(DU6/DW6))</f>
        <v>10846.166666666666</v>
      </c>
      <c r="DZ6" s="69"/>
      <c r="EA6" s="33"/>
      <c r="EB6" s="87" t="s">
        <v>77</v>
      </c>
      <c r="EC6" s="88" t="s">
        <v>50</v>
      </c>
      <c r="ED6" s="89">
        <f>ED4-ED5</f>
        <v>1415234</v>
      </c>
      <c r="EE6" s="35"/>
      <c r="EG6" s="40"/>
      <c r="EH6" s="90" t="s">
        <v>78</v>
      </c>
      <c r="EI6" s="91" t="s">
        <v>48</v>
      </c>
      <c r="EJ6" s="89">
        <f>ED9</f>
        <v>117936.16666666667</v>
      </c>
      <c r="EK6" s="42"/>
      <c r="EL6" s="41"/>
      <c r="EM6" s="40"/>
      <c r="EN6" s="92">
        <f>ED6</f>
        <v>1415234</v>
      </c>
      <c r="EO6" s="28" t="s">
        <v>79</v>
      </c>
      <c r="EP6" s="93">
        <v>1555.46</v>
      </c>
      <c r="EQ6" s="28" t="s">
        <v>50</v>
      </c>
      <c r="ER6" s="92">
        <f>EN6+EP6</f>
        <v>1416789.46</v>
      </c>
      <c r="ES6" s="42"/>
      <c r="EU6" s="40"/>
      <c r="EV6" s="41"/>
      <c r="EW6" s="41"/>
      <c r="EX6" s="41"/>
      <c r="EY6" s="41"/>
      <c r="EZ6" s="41"/>
      <c r="FA6" s="42"/>
      <c r="FC6" s="40"/>
      <c r="FD6" s="93">
        <v>2366129</v>
      </c>
      <c r="FE6" s="94" t="s">
        <v>70</v>
      </c>
      <c r="FF6" s="93">
        <v>950895</v>
      </c>
      <c r="FG6" s="94" t="s">
        <v>50</v>
      </c>
      <c r="FH6" s="92">
        <f>FD6-FF6</f>
        <v>1415234</v>
      </c>
      <c r="FI6" s="41"/>
      <c r="FJ6" s="42"/>
      <c r="FL6" s="40"/>
      <c r="FM6" s="95">
        <f>145527+117441+166408+125406+172389+152392+128069</f>
        <v>1007632</v>
      </c>
      <c r="FN6" s="94" t="s">
        <v>48</v>
      </c>
      <c r="FO6" s="96">
        <v>7</v>
      </c>
      <c r="FP6" s="94" t="s">
        <v>50</v>
      </c>
      <c r="FQ6" s="506">
        <f>IF(ISERROR(FM6/FO6),"$0.00",FM6/FO6)</f>
        <v>143947.42857142858</v>
      </c>
      <c r="FR6" s="507"/>
      <c r="FS6" s="42"/>
      <c r="FW6" s="33"/>
      <c r="FX6" s="74" t="s">
        <v>80</v>
      </c>
      <c r="FY6" s="75"/>
      <c r="FZ6" s="76">
        <v>0</v>
      </c>
      <c r="GA6" s="35"/>
    </row>
    <row r="7" spans="1:183" ht="25.5" customHeight="1" thickBot="1">
      <c r="B7" s="46" t="s">
        <v>81</v>
      </c>
      <c r="C7" s="47">
        <f>41544</f>
        <v>41544</v>
      </c>
      <c r="D7" s="48">
        <f t="shared" si="0"/>
        <v>0.15694630187909422</v>
      </c>
      <c r="F7" s="46" t="s">
        <v>81</v>
      </c>
      <c r="G7" s="47">
        <f>17328</f>
        <v>17328</v>
      </c>
      <c r="H7" s="48">
        <f t="shared" si="1"/>
        <v>0.17141500474833807</v>
      </c>
      <c r="I7" s="49">
        <f t="shared" si="2"/>
        <v>0.41709994222992491</v>
      </c>
      <c r="J7" s="48"/>
      <c r="K7" s="50" t="s">
        <v>82</v>
      </c>
      <c r="L7" s="51" t="s">
        <v>53</v>
      </c>
      <c r="N7" s="46" t="s">
        <v>83</v>
      </c>
      <c r="O7" s="47">
        <v>273044</v>
      </c>
      <c r="P7" s="77">
        <f t="shared" si="3"/>
        <v>2.7010525482747707</v>
      </c>
      <c r="Q7" s="50"/>
      <c r="R7" s="78" t="s">
        <v>53</v>
      </c>
      <c r="S7" s="79"/>
      <c r="T7" s="58"/>
      <c r="V7" s="46"/>
      <c r="W7" s="47"/>
      <c r="X7" s="77"/>
      <c r="Y7" s="50"/>
      <c r="Z7" s="78"/>
      <c r="AB7" s="46"/>
      <c r="AC7" s="47"/>
      <c r="AD7" s="77"/>
      <c r="AE7" s="50"/>
      <c r="AF7" s="78"/>
      <c r="AH7" s="97"/>
      <c r="AI7" s="47"/>
      <c r="AJ7" s="98"/>
      <c r="AK7" s="99"/>
      <c r="AL7" s="56"/>
      <c r="AN7" s="97"/>
      <c r="AO7" s="47"/>
      <c r="AP7" s="520"/>
      <c r="AQ7" s="521"/>
      <c r="AR7" s="522"/>
      <c r="AT7" s="46" t="s">
        <v>84</v>
      </c>
      <c r="AU7" s="47"/>
      <c r="AV7" s="77" t="str">
        <f>IF(ISERROR(AU7/$AU$4),"0.00%",AU7/$AU$4)</f>
        <v>0.00%</v>
      </c>
      <c r="AW7" s="50"/>
      <c r="AX7" s="78" t="s">
        <v>53</v>
      </c>
      <c r="AZ7" s="46"/>
      <c r="BA7" s="47"/>
      <c r="BB7" s="77"/>
      <c r="BC7" s="100"/>
      <c r="BD7" s="101"/>
      <c r="BF7" s="97"/>
      <c r="BG7" s="47"/>
      <c r="BH7" s="520"/>
      <c r="BI7" s="521"/>
      <c r="BJ7" s="522"/>
      <c r="BL7" s="46" t="s">
        <v>85</v>
      </c>
      <c r="BM7" s="47"/>
      <c r="BN7" s="77" t="str">
        <f>IF(ISERROR(BM7/$BM$4),"0.00%",BM7/$BM$4)</f>
        <v>0.00%</v>
      </c>
      <c r="BO7" s="50"/>
      <c r="BP7" s="78" t="s">
        <v>53</v>
      </c>
      <c r="BR7" s="46"/>
      <c r="BS7" s="47"/>
      <c r="BT7" s="77"/>
      <c r="BU7" s="50"/>
      <c r="BV7" s="78"/>
      <c r="BX7" s="46"/>
      <c r="BY7" s="47"/>
      <c r="BZ7" s="77"/>
      <c r="CA7" s="50"/>
      <c r="CB7" s="78"/>
      <c r="CD7" s="46"/>
      <c r="CE7" s="47"/>
      <c r="CF7" s="77"/>
      <c r="CG7" s="50"/>
      <c r="CH7" s="78"/>
      <c r="CJ7" s="85"/>
      <c r="CK7" s="47"/>
      <c r="CL7" s="77"/>
      <c r="CM7" s="50"/>
      <c r="CN7" s="78"/>
      <c r="CP7" s="46"/>
      <c r="CQ7" s="47"/>
      <c r="CR7" s="77"/>
      <c r="CS7" s="50"/>
      <c r="CT7" s="78"/>
      <c r="CV7" s="46"/>
      <c r="CW7" s="47"/>
      <c r="CX7" s="77"/>
      <c r="CY7" s="50"/>
      <c r="CZ7" s="78"/>
      <c r="DB7" s="46"/>
      <c r="DC7" s="47"/>
      <c r="DD7" s="77"/>
      <c r="DE7" s="50"/>
      <c r="DF7" s="78"/>
      <c r="DH7" s="46"/>
      <c r="DI7" s="47"/>
      <c r="DJ7" s="77"/>
      <c r="DK7" s="50"/>
      <c r="DL7" s="78"/>
      <c r="DN7" s="86"/>
      <c r="DO7" s="47"/>
      <c r="DP7" s="77"/>
      <c r="DQ7" s="50"/>
      <c r="DR7" s="78"/>
      <c r="DT7" s="102" t="s">
        <v>86</v>
      </c>
      <c r="DU7" s="103">
        <f>DU5-DU6</f>
        <v>57150</v>
      </c>
      <c r="DV7" s="65" t="s">
        <v>48</v>
      </c>
      <c r="DW7" s="104">
        <f>DW4</f>
        <v>6</v>
      </c>
      <c r="DX7" s="65" t="s">
        <v>50</v>
      </c>
      <c r="DY7" s="103">
        <f>IF(ISERROR(DU7/DW7),"$0.00",(DU7/DW7))</f>
        <v>9525</v>
      </c>
      <c r="DZ7" s="69"/>
      <c r="EA7" s="33"/>
      <c r="EB7" s="34"/>
      <c r="EC7" s="105"/>
      <c r="ED7" s="34"/>
      <c r="EE7" s="35"/>
      <c r="EG7" s="40"/>
      <c r="EH7" s="90" t="s">
        <v>87</v>
      </c>
      <c r="EI7" s="106" t="s">
        <v>50</v>
      </c>
      <c r="EJ7" s="107">
        <f>IF(ISERROR(EJ5/EJ6),"0.0",EJ5/EJ6)</f>
        <v>3.0644797962739729</v>
      </c>
      <c r="EK7" s="42"/>
      <c r="EL7" s="41"/>
      <c r="EM7" s="108"/>
      <c r="EN7" s="109" t="s">
        <v>88</v>
      </c>
      <c r="EO7" s="110"/>
      <c r="EP7" s="111" t="s">
        <v>89</v>
      </c>
      <c r="EQ7" s="110"/>
      <c r="ER7" s="111" t="s">
        <v>31</v>
      </c>
      <c r="ES7" s="112"/>
      <c r="EU7" s="40"/>
      <c r="EV7" s="113" t="s">
        <v>90</v>
      </c>
      <c r="EW7" s="113"/>
      <c r="EX7" s="114">
        <f>ER6</f>
        <v>1416789.46</v>
      </c>
      <c r="EY7" s="41"/>
      <c r="EZ7" s="41"/>
      <c r="FA7" s="42"/>
      <c r="FC7" s="40"/>
      <c r="FD7" s="115" t="s">
        <v>91</v>
      </c>
      <c r="FE7" s="116"/>
      <c r="FF7" s="115" t="s">
        <v>92</v>
      </c>
      <c r="FG7" s="116"/>
      <c r="FH7" s="115" t="s">
        <v>93</v>
      </c>
      <c r="FI7" s="41"/>
      <c r="FJ7" s="42"/>
      <c r="FL7" s="40"/>
      <c r="FM7" s="117" t="s">
        <v>94</v>
      </c>
      <c r="FN7" s="41"/>
      <c r="FO7" s="115" t="s">
        <v>95</v>
      </c>
      <c r="FP7" s="41"/>
      <c r="FQ7" s="523" t="s">
        <v>96</v>
      </c>
      <c r="FR7" s="523"/>
      <c r="FS7" s="42"/>
      <c r="FW7" s="33"/>
      <c r="FX7" s="118" t="s">
        <v>97</v>
      </c>
      <c r="FY7" s="75"/>
      <c r="FZ7" s="119">
        <v>13023</v>
      </c>
      <c r="GA7" s="35"/>
    </row>
    <row r="8" spans="1:183" ht="25.5" customHeight="1" thickBot="1">
      <c r="B8" s="46" t="s">
        <v>98</v>
      </c>
      <c r="C8" s="47">
        <f>37847</f>
        <v>37847</v>
      </c>
      <c r="D8" s="48">
        <f t="shared" si="0"/>
        <v>0.14297965259046022</v>
      </c>
      <c r="F8" s="46" t="s">
        <v>98</v>
      </c>
      <c r="G8" s="47">
        <f>15351</f>
        <v>15351</v>
      </c>
      <c r="H8" s="48">
        <f t="shared" si="1"/>
        <v>0.15185778727445395</v>
      </c>
      <c r="I8" s="49">
        <f t="shared" si="2"/>
        <v>0.40560678521415172</v>
      </c>
      <c r="J8" s="48"/>
      <c r="K8" s="50">
        <v>41</v>
      </c>
      <c r="L8" s="51" t="s">
        <v>53</v>
      </c>
      <c r="N8" s="46" t="s">
        <v>74</v>
      </c>
      <c r="O8" s="47">
        <v>35636</v>
      </c>
      <c r="P8" s="77">
        <f t="shared" si="3"/>
        <v>0.35252453308008863</v>
      </c>
      <c r="Q8" s="50"/>
      <c r="R8" s="78" t="s">
        <v>53</v>
      </c>
      <c r="S8" s="79"/>
      <c r="T8" s="58"/>
      <c r="V8" s="46"/>
      <c r="W8" s="47"/>
      <c r="X8" s="77"/>
      <c r="Y8" s="50"/>
      <c r="Z8" s="78"/>
      <c r="AB8" s="46"/>
      <c r="AC8" s="47"/>
      <c r="AD8" s="77"/>
      <c r="AE8" s="50"/>
      <c r="AF8" s="78"/>
      <c r="AH8" s="120"/>
      <c r="AI8" s="121"/>
      <c r="AJ8" s="122"/>
      <c r="AK8" s="100"/>
      <c r="AL8" s="101"/>
      <c r="AN8" s="120"/>
      <c r="AO8" s="53"/>
      <c r="AP8" s="77"/>
      <c r="AQ8" s="50"/>
      <c r="AR8" s="78"/>
      <c r="AT8" s="97"/>
      <c r="AU8" s="47"/>
      <c r="AV8" s="538"/>
      <c r="AW8" s="539"/>
      <c r="AX8" s="540"/>
      <c r="AZ8" s="123"/>
      <c r="BA8" s="124"/>
      <c r="BB8" s="125"/>
      <c r="BC8" s="126"/>
      <c r="BD8" s="127"/>
      <c r="BF8" s="120"/>
      <c r="BG8" s="53"/>
      <c r="BH8" s="77"/>
      <c r="BI8" s="50"/>
      <c r="BJ8" s="78"/>
      <c r="BL8" s="123" t="s">
        <v>99</v>
      </c>
      <c r="BM8" s="124">
        <f>SUM(BM5:BM7)</f>
        <v>0</v>
      </c>
      <c r="BN8" s="125" t="str">
        <f>IF(ISERROR(BM8/$BM$4),"0.00%",BM8/$BM$4)</f>
        <v>0.00%</v>
      </c>
      <c r="BO8" s="126"/>
      <c r="BP8" s="127" t="s">
        <v>53</v>
      </c>
      <c r="BR8" s="123"/>
      <c r="BS8" s="124"/>
      <c r="BT8" s="125"/>
      <c r="BU8" s="126"/>
      <c r="BV8" s="127"/>
      <c r="BX8" s="123"/>
      <c r="BY8" s="124"/>
      <c r="BZ8" s="125"/>
      <c r="CA8" s="126"/>
      <c r="CB8" s="127"/>
      <c r="CD8" s="123"/>
      <c r="CE8" s="124"/>
      <c r="CF8" s="125"/>
      <c r="CG8" s="126"/>
      <c r="CH8" s="127"/>
      <c r="CJ8" s="46"/>
      <c r="CK8" s="47"/>
      <c r="CL8" s="77"/>
      <c r="CM8" s="50"/>
      <c r="CN8" s="78"/>
      <c r="CP8" s="123"/>
      <c r="CQ8" s="124"/>
      <c r="CR8" s="125"/>
      <c r="CS8" s="126"/>
      <c r="CT8" s="127"/>
      <c r="CV8" s="123"/>
      <c r="CW8" s="124"/>
      <c r="CX8" s="125"/>
      <c r="CY8" s="126"/>
      <c r="CZ8" s="127"/>
      <c r="DB8" s="123"/>
      <c r="DC8" s="124"/>
      <c r="DD8" s="125"/>
      <c r="DE8" s="126"/>
      <c r="DF8" s="127"/>
      <c r="DH8" s="123"/>
      <c r="DI8" s="124"/>
      <c r="DJ8" s="125"/>
      <c r="DK8" s="126"/>
      <c r="DL8" s="127"/>
      <c r="DN8" s="80"/>
      <c r="DO8" s="47"/>
      <c r="DP8" s="77"/>
      <c r="DQ8" s="50"/>
      <c r="DR8" s="78"/>
      <c r="EA8" s="33"/>
      <c r="EB8" s="70" t="s">
        <v>100</v>
      </c>
      <c r="EC8" s="71" t="s">
        <v>48</v>
      </c>
      <c r="ED8" s="128">
        <v>12</v>
      </c>
      <c r="EE8" s="35"/>
      <c r="EG8" s="108"/>
      <c r="EH8" s="110"/>
      <c r="EI8" s="110"/>
      <c r="EJ8" s="110"/>
      <c r="EK8" s="112"/>
      <c r="EL8" s="41"/>
      <c r="EU8" s="40"/>
      <c r="EV8" s="129" t="s">
        <v>101</v>
      </c>
      <c r="EW8" s="130" t="s">
        <v>70</v>
      </c>
      <c r="EX8" s="131">
        <v>42500.04</v>
      </c>
      <c r="EY8" s="41"/>
      <c r="EZ8" s="41"/>
      <c r="FA8" s="42"/>
      <c r="FC8" s="40"/>
      <c r="FD8" s="41"/>
      <c r="FE8" s="41"/>
      <c r="FF8" s="41"/>
      <c r="FG8" s="41"/>
      <c r="FH8" s="41"/>
      <c r="FI8" s="41"/>
      <c r="FJ8" s="42"/>
      <c r="FL8" s="40"/>
      <c r="FM8" s="41"/>
      <c r="FN8" s="41"/>
      <c r="FO8" s="41"/>
      <c r="FP8" s="41"/>
      <c r="FQ8" s="41"/>
      <c r="FR8" s="41"/>
      <c r="FS8" s="42"/>
      <c r="FW8" s="33"/>
      <c r="FX8" s="505" t="s">
        <v>102</v>
      </c>
      <c r="FY8" s="505"/>
      <c r="FZ8" s="39"/>
      <c r="GA8" s="35"/>
    </row>
    <row r="9" spans="1:183" ht="25.5" customHeight="1" thickBot="1">
      <c r="B9" s="46" t="s">
        <v>103</v>
      </c>
      <c r="C9" s="47">
        <f>40919</f>
        <v>40919</v>
      </c>
      <c r="D9" s="48">
        <f t="shared" si="0"/>
        <v>0.15458515613784557</v>
      </c>
      <c r="F9" s="46" t="s">
        <v>103</v>
      </c>
      <c r="G9" s="47">
        <f>9661</f>
        <v>9661</v>
      </c>
      <c r="H9" s="48">
        <f t="shared" si="1"/>
        <v>9.5570196264640708E-2</v>
      </c>
      <c r="I9" s="49">
        <f t="shared" si="2"/>
        <v>0.23610058896844988</v>
      </c>
      <c r="J9" s="48"/>
      <c r="K9" s="50" t="s">
        <v>104</v>
      </c>
      <c r="L9" s="51" t="s">
        <v>53</v>
      </c>
      <c r="N9" s="46" t="s">
        <v>84</v>
      </c>
      <c r="O9" s="47">
        <v>258698</v>
      </c>
      <c r="P9" s="77">
        <f t="shared" si="3"/>
        <v>2.559136593858816</v>
      </c>
      <c r="Q9" s="50"/>
      <c r="R9" s="78" t="s">
        <v>53</v>
      </c>
      <c r="S9" s="79"/>
      <c r="T9" s="58"/>
      <c r="V9" s="524"/>
      <c r="W9" s="525"/>
      <c r="X9" s="525"/>
      <c r="Y9" s="525"/>
      <c r="Z9" s="526"/>
      <c r="AB9" s="123"/>
      <c r="AC9" s="124"/>
      <c r="AD9" s="125"/>
      <c r="AE9" s="126"/>
      <c r="AF9" s="127"/>
      <c r="AH9" s="123"/>
      <c r="AI9" s="124"/>
      <c r="AJ9" s="125"/>
      <c r="AK9" s="126"/>
      <c r="AL9" s="127"/>
      <c r="AN9" s="46"/>
      <c r="AO9" s="47"/>
      <c r="AP9" s="77"/>
      <c r="AQ9" s="50"/>
      <c r="AR9" s="78"/>
      <c r="AT9" s="132"/>
      <c r="AU9" s="53">
        <f>AU8*0.14</f>
        <v>0</v>
      </c>
      <c r="AV9" s="77" t="str">
        <f>IF(ISERROR(AU9/$AU$4),"0.00%",AU9/$AU$4)</f>
        <v>0.00%</v>
      </c>
      <c r="AW9" s="50"/>
      <c r="AX9" s="78" t="s">
        <v>53</v>
      </c>
      <c r="AZ9" s="133"/>
      <c r="BA9" s="134"/>
      <c r="BB9" s="135"/>
      <c r="BC9" s="136"/>
      <c r="BD9" s="127"/>
      <c r="BF9" s="46"/>
      <c r="BG9" s="47"/>
      <c r="BH9" s="77"/>
      <c r="BI9" s="50"/>
      <c r="BJ9" s="78"/>
      <c r="BL9" s="133" t="s">
        <v>105</v>
      </c>
      <c r="BM9" s="134">
        <f>BM4-BM8</f>
        <v>0</v>
      </c>
      <c r="BN9" s="135" t="str">
        <f>IF(ISERROR(BM9/$BM$4),"0.00%",BM9/$BM$4)</f>
        <v>0.00%</v>
      </c>
      <c r="BO9" s="136"/>
      <c r="BP9" s="137" t="s">
        <v>53</v>
      </c>
      <c r="BR9" s="133"/>
      <c r="BS9" s="134"/>
      <c r="BT9" s="135"/>
      <c r="BU9" s="136"/>
      <c r="BV9" s="137"/>
      <c r="BX9" s="133"/>
      <c r="BY9" s="134"/>
      <c r="BZ9" s="135"/>
      <c r="CA9" s="136"/>
      <c r="CB9" s="137"/>
      <c r="CD9" s="133"/>
      <c r="CE9" s="134"/>
      <c r="CF9" s="135"/>
      <c r="CG9" s="136"/>
      <c r="CH9" s="137"/>
      <c r="CJ9" s="123"/>
      <c r="CK9" s="124"/>
      <c r="CL9" s="125"/>
      <c r="CM9" s="126"/>
      <c r="CN9" s="127"/>
      <c r="CP9" s="133"/>
      <c r="CQ9" s="134"/>
      <c r="CR9" s="135"/>
      <c r="CS9" s="136"/>
      <c r="CT9" s="137"/>
      <c r="CV9" s="133"/>
      <c r="CW9" s="134"/>
      <c r="CX9" s="135"/>
      <c r="CY9" s="136"/>
      <c r="CZ9" s="137"/>
      <c r="DB9" s="133"/>
      <c r="DC9" s="134"/>
      <c r="DD9" s="135"/>
      <c r="DE9" s="136"/>
      <c r="DF9" s="137"/>
      <c r="DH9" s="133"/>
      <c r="DI9" s="134"/>
      <c r="DJ9" s="135"/>
      <c r="DK9" s="136"/>
      <c r="DL9" s="137"/>
      <c r="DN9" s="123"/>
      <c r="DO9" s="124"/>
      <c r="DP9" s="125"/>
      <c r="DQ9" s="126"/>
      <c r="DR9" s="127"/>
      <c r="DT9" s="495" t="s">
        <v>106</v>
      </c>
      <c r="DU9" s="496"/>
      <c r="DV9" s="496"/>
      <c r="DW9" s="496"/>
      <c r="DX9" s="496"/>
      <c r="DY9" s="497"/>
      <c r="DZ9" s="19"/>
      <c r="EA9" s="33"/>
      <c r="EB9" s="87" t="s">
        <v>107</v>
      </c>
      <c r="EC9" s="88" t="s">
        <v>50</v>
      </c>
      <c r="ED9" s="89">
        <f>ED6/ED8</f>
        <v>117936.16666666667</v>
      </c>
      <c r="EE9" s="35"/>
      <c r="EG9" s="36"/>
      <c r="EH9" s="37"/>
      <c r="EI9" s="37"/>
      <c r="EJ9" s="37"/>
      <c r="EK9" s="38"/>
      <c r="EL9" s="39"/>
      <c r="EU9" s="40"/>
      <c r="EV9" s="129" t="s">
        <v>108</v>
      </c>
      <c r="EW9" s="130" t="s">
        <v>70</v>
      </c>
      <c r="EX9" s="131">
        <v>1555.46</v>
      </c>
      <c r="EY9" s="41"/>
      <c r="EZ9" s="41"/>
      <c r="FA9" s="42"/>
      <c r="FC9" s="40"/>
      <c r="FD9" s="138">
        <f>FH6</f>
        <v>1415234</v>
      </c>
      <c r="FE9" s="94" t="s">
        <v>48</v>
      </c>
      <c r="FF9" s="96">
        <v>7</v>
      </c>
      <c r="FG9" s="94" t="s">
        <v>50</v>
      </c>
      <c r="FH9" s="506">
        <f>IF(ISERROR(FD9/FF9),"$0.00",FD9/FF9)</f>
        <v>202176.28571428571</v>
      </c>
      <c r="FI9" s="507"/>
      <c r="FJ9" s="42"/>
      <c r="FL9" s="40"/>
      <c r="FM9" s="550">
        <f>FQ6*12</f>
        <v>1727369.142857143</v>
      </c>
      <c r="FN9" s="94" t="s">
        <v>48</v>
      </c>
      <c r="FO9" s="139">
        <f>287533</f>
        <v>287533</v>
      </c>
      <c r="FP9" s="94" t="s">
        <v>50</v>
      </c>
      <c r="FQ9" s="527">
        <f>IF(ISERROR(FM9/FO9),"0.0",FM9/FO9)</f>
        <v>6.0075509345262734</v>
      </c>
      <c r="FR9" s="528"/>
      <c r="FS9" s="42"/>
      <c r="FW9" s="33"/>
      <c r="FX9" s="74" t="s">
        <v>109</v>
      </c>
      <c r="FY9" s="75"/>
      <c r="FZ9" s="76">
        <v>0</v>
      </c>
      <c r="GA9" s="35"/>
    </row>
    <row r="10" spans="1:183" ht="25.5" customHeight="1" thickBot="1">
      <c r="B10" s="46" t="s">
        <v>110</v>
      </c>
      <c r="C10" s="47">
        <f>21713</f>
        <v>21713</v>
      </c>
      <c r="D10" s="48">
        <f t="shared" si="0"/>
        <v>8.2028091967571076E-2</v>
      </c>
      <c r="F10" s="46" t="s">
        <v>110</v>
      </c>
      <c r="G10" s="47">
        <f>7212</f>
        <v>7212</v>
      </c>
      <c r="H10" s="48">
        <f t="shared" si="1"/>
        <v>7.1343779677113014E-2</v>
      </c>
      <c r="I10" s="49">
        <f t="shared" si="2"/>
        <v>0.33215124579744854</v>
      </c>
      <c r="J10" s="48"/>
      <c r="K10" s="50">
        <v>20</v>
      </c>
      <c r="L10" s="51" t="s">
        <v>53</v>
      </c>
      <c r="N10" s="46" t="s">
        <v>111</v>
      </c>
      <c r="O10" s="47">
        <v>0</v>
      </c>
      <c r="P10" s="77">
        <f t="shared" si="3"/>
        <v>0</v>
      </c>
      <c r="Q10" s="50"/>
      <c r="R10" s="78" t="s">
        <v>53</v>
      </c>
      <c r="S10" s="79"/>
      <c r="T10" s="58"/>
      <c r="V10" s="529"/>
      <c r="W10" s="530"/>
      <c r="X10" s="530"/>
      <c r="Y10" s="530"/>
      <c r="Z10" s="531"/>
      <c r="AB10" s="133"/>
      <c r="AC10" s="134"/>
      <c r="AD10" s="135"/>
      <c r="AE10" s="136"/>
      <c r="AF10" s="137"/>
      <c r="AH10" s="133"/>
      <c r="AI10" s="134"/>
      <c r="AJ10" s="135"/>
      <c r="AK10" s="136"/>
      <c r="AL10" s="137"/>
      <c r="AN10" s="97"/>
      <c r="AO10" s="47"/>
      <c r="AP10" s="140"/>
      <c r="AQ10" s="141"/>
      <c r="AR10" s="142"/>
      <c r="AT10" s="123" t="s">
        <v>99</v>
      </c>
      <c r="AU10" s="124">
        <f>SUM(AU5,AU6,AU7,AU9)</f>
        <v>0</v>
      </c>
      <c r="AV10" s="125" t="str">
        <f>IF(ISERROR(AU10/$AU$4),"0.00%",AU10/$AU$4)</f>
        <v>0.00%</v>
      </c>
      <c r="AW10" s="126">
        <v>80</v>
      </c>
      <c r="AX10" s="127" t="s">
        <v>53</v>
      </c>
      <c r="BD10" s="143"/>
      <c r="BF10" s="97"/>
      <c r="BG10" s="47"/>
      <c r="BH10" s="140"/>
      <c r="BI10" s="141"/>
      <c r="BJ10" s="142"/>
      <c r="CJ10" s="133"/>
      <c r="CK10" s="134"/>
      <c r="CL10" s="135"/>
      <c r="CM10" s="136"/>
      <c r="CN10" s="137"/>
      <c r="DN10" s="133"/>
      <c r="DO10" s="134"/>
      <c r="DP10" s="135"/>
      <c r="DQ10" s="136"/>
      <c r="DR10" s="137"/>
      <c r="DT10" s="30" t="s">
        <v>36</v>
      </c>
      <c r="DU10" s="30" t="s">
        <v>45</v>
      </c>
      <c r="DV10" s="31" t="s">
        <v>48</v>
      </c>
      <c r="DW10" s="30" t="s">
        <v>49</v>
      </c>
      <c r="DX10" s="31" t="s">
        <v>50</v>
      </c>
      <c r="DY10" s="30" t="s">
        <v>51</v>
      </c>
      <c r="DZ10" s="32"/>
      <c r="EA10" s="144"/>
      <c r="EB10" s="145"/>
      <c r="EC10" s="146"/>
      <c r="ED10" s="145"/>
      <c r="EE10" s="147"/>
      <c r="EG10" s="73" t="s">
        <v>112</v>
      </c>
      <c r="EH10" s="44"/>
      <c r="EI10" s="44"/>
      <c r="EJ10" s="44"/>
      <c r="EK10" s="45"/>
      <c r="EL10" s="41"/>
      <c r="EU10" s="40"/>
      <c r="EV10" s="148"/>
      <c r="EW10" s="149"/>
      <c r="EX10" s="150" t="s">
        <v>113</v>
      </c>
      <c r="EY10" s="151">
        <f>EX7-EX8-EX9</f>
        <v>1372733.96</v>
      </c>
      <c r="EZ10" s="41"/>
      <c r="FA10" s="42"/>
      <c r="FC10" s="40"/>
      <c r="FD10" s="115" t="s">
        <v>93</v>
      </c>
      <c r="FE10" s="41"/>
      <c r="FF10" s="115" t="s">
        <v>95</v>
      </c>
      <c r="FG10" s="41"/>
      <c r="FH10" s="523" t="s">
        <v>114</v>
      </c>
      <c r="FI10" s="523"/>
      <c r="FJ10" s="42"/>
      <c r="FL10" s="40"/>
      <c r="FM10" s="117" t="s">
        <v>115</v>
      </c>
      <c r="FN10" s="115"/>
      <c r="FO10" s="117" t="s">
        <v>116</v>
      </c>
      <c r="FP10" s="115"/>
      <c r="FQ10" s="115" t="s">
        <v>117</v>
      </c>
      <c r="FR10" s="152"/>
      <c r="FS10" s="42"/>
      <c r="FW10" s="33"/>
      <c r="FX10" s="118" t="s">
        <v>118</v>
      </c>
      <c r="FY10" s="153"/>
      <c r="FZ10" s="119">
        <v>0</v>
      </c>
      <c r="GA10" s="35"/>
    </row>
    <row r="11" spans="1:183" ht="25.5" customHeight="1" thickBot="1">
      <c r="B11" s="46" t="s">
        <v>119</v>
      </c>
      <c r="C11" s="47">
        <f>8381</f>
        <v>8381</v>
      </c>
      <c r="D11" s="48">
        <f t="shared" si="0"/>
        <v>3.166201993184789E-2</v>
      </c>
      <c r="F11" s="46" t="s">
        <v>119</v>
      </c>
      <c r="G11" s="47">
        <f>4033</f>
        <v>4033</v>
      </c>
      <c r="H11" s="48">
        <f t="shared" si="1"/>
        <v>3.9895932257043368E-2</v>
      </c>
      <c r="I11" s="49">
        <f t="shared" si="2"/>
        <v>0.48120749313924355</v>
      </c>
      <c r="J11" s="48"/>
      <c r="K11" s="50">
        <v>20</v>
      </c>
      <c r="L11" s="51" t="s">
        <v>53</v>
      </c>
      <c r="N11" s="154" t="s">
        <v>120</v>
      </c>
      <c r="O11" s="155">
        <v>0</v>
      </c>
      <c r="P11" s="122">
        <f t="shared" si="3"/>
        <v>0</v>
      </c>
      <c r="Q11" s="100"/>
      <c r="R11" s="101" t="s">
        <v>53</v>
      </c>
      <c r="S11" s="79"/>
      <c r="T11" s="58"/>
      <c r="V11" s="123"/>
      <c r="W11" s="124"/>
      <c r="X11" s="125"/>
      <c r="Y11" s="126"/>
      <c r="Z11" s="127"/>
      <c r="AN11" s="132"/>
      <c r="AO11" s="53"/>
      <c r="AP11" s="156"/>
      <c r="AQ11" s="157"/>
      <c r="AR11" s="137"/>
      <c r="AT11" s="133" t="s">
        <v>105</v>
      </c>
      <c r="AU11" s="134">
        <f>AU4-AU10</f>
        <v>0</v>
      </c>
      <c r="AV11" s="135" t="str">
        <f>IF(ISERROR(AU11/$AU$4),"0.00%",AU11/$AU$4)</f>
        <v>0.00%</v>
      </c>
      <c r="AW11" s="136">
        <v>20</v>
      </c>
      <c r="AX11" s="137" t="s">
        <v>53</v>
      </c>
      <c r="BF11" s="132"/>
      <c r="BG11" s="53"/>
      <c r="BH11" s="156"/>
      <c r="BI11" s="157"/>
      <c r="BJ11" s="137"/>
      <c r="DT11" s="46" t="s">
        <v>55</v>
      </c>
      <c r="DU11" s="64">
        <v>2366129</v>
      </c>
      <c r="DV11" s="65" t="s">
        <v>48</v>
      </c>
      <c r="DW11" s="66">
        <v>6</v>
      </c>
      <c r="DX11" s="67" t="s">
        <v>50</v>
      </c>
      <c r="DY11" s="68">
        <f>IF(ISERROR(DU11/DW11),"$0.00",(DU11/DW11))</f>
        <v>394354.83333333331</v>
      </c>
      <c r="DZ11" s="69"/>
      <c r="EG11" s="40"/>
      <c r="EH11" s="83" t="s">
        <v>71</v>
      </c>
      <c r="EI11" s="84"/>
      <c r="EJ11" s="72">
        <f>348791.2+32429.01</f>
        <v>381220.21</v>
      </c>
      <c r="EK11" s="42"/>
      <c r="EL11" s="41"/>
      <c r="EU11" s="40"/>
      <c r="EV11" s="150" t="s">
        <v>90</v>
      </c>
      <c r="EW11" s="152" t="s">
        <v>48</v>
      </c>
      <c r="EX11" s="151">
        <f>EX7</f>
        <v>1416789.46</v>
      </c>
      <c r="EY11" s="41"/>
      <c r="EZ11" s="41"/>
      <c r="FA11" s="42"/>
      <c r="FC11" s="40"/>
      <c r="FD11" s="41"/>
      <c r="FE11" s="41"/>
      <c r="FF11" s="41"/>
      <c r="FG11" s="41"/>
      <c r="FH11" s="41"/>
      <c r="FI11" s="41"/>
      <c r="FJ11" s="42"/>
      <c r="FL11" s="108"/>
      <c r="FM11" s="110"/>
      <c r="FN11" s="110"/>
      <c r="FO11" s="110"/>
      <c r="FP11" s="110"/>
      <c r="FQ11" s="110"/>
      <c r="FR11" s="110"/>
      <c r="FS11" s="112"/>
      <c r="FW11" s="33"/>
      <c r="FX11" s="118" t="s">
        <v>121</v>
      </c>
      <c r="FY11" s="153"/>
      <c r="FZ11" s="119">
        <v>0</v>
      </c>
      <c r="GA11" s="35"/>
    </row>
    <row r="12" spans="1:183" ht="25.5" customHeight="1" thickBot="1">
      <c r="B12" s="158" t="s">
        <v>122</v>
      </c>
      <c r="C12" s="159">
        <f>SUM(C4:C11)</f>
        <v>264702</v>
      </c>
      <c r="D12" s="160">
        <f t="shared" si="0"/>
        <v>1</v>
      </c>
      <c r="F12" s="161" t="s">
        <v>122</v>
      </c>
      <c r="G12" s="159">
        <f>SUM(G4:G11)</f>
        <v>101088</v>
      </c>
      <c r="H12" s="160">
        <f t="shared" si="1"/>
        <v>1</v>
      </c>
      <c r="I12" s="49">
        <f t="shared" si="2"/>
        <v>0.38189360110614956</v>
      </c>
      <c r="J12" s="160"/>
      <c r="K12" s="162">
        <v>38</v>
      </c>
      <c r="L12" s="163" t="s">
        <v>53</v>
      </c>
      <c r="N12" s="123" t="s">
        <v>99</v>
      </c>
      <c r="O12" s="124">
        <f>SUM(O5:O11)</f>
        <v>615742</v>
      </c>
      <c r="P12" s="125">
        <f t="shared" si="3"/>
        <v>6.0911483064260841</v>
      </c>
      <c r="Q12" s="126"/>
      <c r="R12" s="127" t="s">
        <v>53</v>
      </c>
      <c r="S12" s="79"/>
      <c r="T12" s="58"/>
      <c r="V12" s="133"/>
      <c r="W12" s="134"/>
      <c r="X12" s="135"/>
      <c r="Y12" s="136"/>
      <c r="Z12" s="137"/>
      <c r="AN12" s="123"/>
      <c r="AO12" s="124"/>
      <c r="AP12" s="125"/>
      <c r="AQ12" s="126"/>
      <c r="AR12" s="137"/>
      <c r="BB12" s="164" t="s">
        <v>123</v>
      </c>
      <c r="BF12" s="123"/>
      <c r="BG12" s="124"/>
      <c r="BH12" s="125"/>
      <c r="BI12" s="126"/>
      <c r="BJ12" s="137"/>
      <c r="BN12" s="164" t="s">
        <v>123</v>
      </c>
      <c r="BT12" s="164" t="s">
        <v>123</v>
      </c>
      <c r="BZ12" s="164" t="s">
        <v>123</v>
      </c>
      <c r="CF12" s="164" t="s">
        <v>123</v>
      </c>
      <c r="CR12" s="164" t="s">
        <v>123</v>
      </c>
      <c r="CX12" s="164" t="s">
        <v>123</v>
      </c>
      <c r="DD12" s="164" t="s">
        <v>123</v>
      </c>
      <c r="DJ12" s="164" t="s">
        <v>123</v>
      </c>
      <c r="DT12" s="46" t="s">
        <v>68</v>
      </c>
      <c r="DU12" s="64">
        <v>950895</v>
      </c>
      <c r="DV12" s="65" t="s">
        <v>48</v>
      </c>
      <c r="DW12" s="81">
        <f>DW11</f>
        <v>6</v>
      </c>
      <c r="DX12" s="65" t="s">
        <v>50</v>
      </c>
      <c r="DY12" s="68">
        <f>IF(ISERROR(DU12/DW12),"$0.00",(DU12/DW12))</f>
        <v>158482.5</v>
      </c>
      <c r="DZ12" s="69"/>
      <c r="EG12" s="40"/>
      <c r="EH12" s="165" t="s">
        <v>124</v>
      </c>
      <c r="EI12" s="91" t="s">
        <v>48</v>
      </c>
      <c r="EJ12" s="89">
        <f>ED9</f>
        <v>117936.16666666667</v>
      </c>
      <c r="EK12" s="42"/>
      <c r="EL12" s="41"/>
      <c r="EU12" s="40"/>
      <c r="EV12" s="41"/>
      <c r="EW12" s="166"/>
      <c r="EX12" s="166" t="s">
        <v>125</v>
      </c>
      <c r="EY12" s="167">
        <f>IF(ISERROR(EY10/EX11),"0.00%",EY10/EX11)</f>
        <v>0.96890469526784873</v>
      </c>
      <c r="EZ12" s="41"/>
      <c r="FA12" s="42"/>
      <c r="FC12" s="40"/>
      <c r="FD12" s="138">
        <f>FH9*12</f>
        <v>2426115.4285714286</v>
      </c>
      <c r="FE12" s="94" t="s">
        <v>48</v>
      </c>
      <c r="FF12" s="139">
        <v>287533</v>
      </c>
      <c r="FG12" s="94" t="s">
        <v>50</v>
      </c>
      <c r="FH12" s="168">
        <f>IF(ISERROR(FD12/FF12),"0.0",FD12/FF12)</f>
        <v>8.4376938597358517</v>
      </c>
      <c r="FI12" s="41"/>
      <c r="FJ12" s="42"/>
      <c r="FW12" s="33"/>
      <c r="FX12" s="118" t="s">
        <v>126</v>
      </c>
      <c r="FY12" s="153"/>
      <c r="FZ12" s="169">
        <v>36598.879999999997</v>
      </c>
      <c r="GA12" s="35"/>
    </row>
    <row r="13" spans="1:183" ht="25.5" customHeight="1" thickTop="1" thickBot="1">
      <c r="N13" s="133" t="s">
        <v>105</v>
      </c>
      <c r="O13" s="134">
        <f>O4-O12</f>
        <v>-514654</v>
      </c>
      <c r="P13" s="135">
        <f t="shared" si="3"/>
        <v>-5.0911483064260841</v>
      </c>
      <c r="Q13" s="136"/>
      <c r="R13" s="137" t="s">
        <v>53</v>
      </c>
      <c r="S13" s="79"/>
      <c r="T13" s="58"/>
      <c r="AD13" s="164" t="s">
        <v>123</v>
      </c>
      <c r="AJ13" s="164" t="s">
        <v>123</v>
      </c>
      <c r="AN13" s="133"/>
      <c r="AO13" s="134"/>
      <c r="AP13" s="135"/>
      <c r="AQ13" s="126"/>
      <c r="AR13" s="137"/>
      <c r="BF13" s="133"/>
      <c r="BG13" s="134"/>
      <c r="BH13" s="135"/>
      <c r="BI13" s="126"/>
      <c r="BJ13" s="137"/>
      <c r="CL13" s="164" t="s">
        <v>123</v>
      </c>
      <c r="DP13" s="164" t="s">
        <v>123</v>
      </c>
      <c r="DT13" s="46" t="s">
        <v>76</v>
      </c>
      <c r="DU13" s="64">
        <v>497438</v>
      </c>
      <c r="DV13" s="65" t="s">
        <v>48</v>
      </c>
      <c r="DW13" s="81">
        <f>DW11</f>
        <v>6</v>
      </c>
      <c r="DX13" s="65" t="s">
        <v>50</v>
      </c>
      <c r="DY13" s="68">
        <f>IF(ISERROR(DU13/DW13),"$0.00",(DU13/DW13))</f>
        <v>82906.333333333328</v>
      </c>
      <c r="DZ13" s="69"/>
      <c r="EG13" s="40"/>
      <c r="EH13" s="165" t="s">
        <v>87</v>
      </c>
      <c r="EI13" s="106" t="s">
        <v>50</v>
      </c>
      <c r="EJ13" s="170">
        <f>IF(ISERROR(EJ11/EJ12),"0.0",EJ11/EJ12)</f>
        <v>3.2324283616702254</v>
      </c>
      <c r="EK13" s="42"/>
      <c r="EL13" s="41"/>
      <c r="EU13" s="108"/>
      <c r="EV13" s="110"/>
      <c r="EW13" s="110"/>
      <c r="EX13" s="110"/>
      <c r="EY13" s="171"/>
      <c r="EZ13" s="110"/>
      <c r="FA13" s="112"/>
      <c r="FC13" s="40"/>
      <c r="FD13" s="117" t="s">
        <v>127</v>
      </c>
      <c r="FE13" s="115"/>
      <c r="FF13" s="117" t="s">
        <v>116</v>
      </c>
      <c r="FG13" s="115"/>
      <c r="FH13" s="115" t="s">
        <v>128</v>
      </c>
      <c r="FI13" s="152"/>
      <c r="FJ13" s="42"/>
      <c r="FQ13" s="532" t="s">
        <v>129</v>
      </c>
      <c r="FR13" s="533"/>
      <c r="FS13" s="533"/>
      <c r="FT13" s="533"/>
      <c r="FU13" s="534"/>
      <c r="FW13" s="33"/>
      <c r="FX13" s="118" t="s">
        <v>130</v>
      </c>
      <c r="FY13" s="153"/>
      <c r="FZ13" s="119">
        <v>0</v>
      </c>
      <c r="GA13" s="35"/>
    </row>
    <row r="14" spans="1:183" ht="25.5" customHeight="1" thickBot="1">
      <c r="B14" s="495" t="s">
        <v>131</v>
      </c>
      <c r="C14" s="496"/>
      <c r="D14" s="497"/>
      <c r="F14" s="495" t="s">
        <v>132</v>
      </c>
      <c r="G14" s="496"/>
      <c r="H14" s="496"/>
      <c r="I14" s="496"/>
      <c r="J14" s="496"/>
      <c r="K14" s="496"/>
      <c r="L14" s="497"/>
      <c r="T14" s="58"/>
      <c r="AV14" s="164"/>
      <c r="DT14" s="102" t="s">
        <v>86</v>
      </c>
      <c r="DU14" s="103">
        <f>DU12-DU13</f>
        <v>453457</v>
      </c>
      <c r="DV14" s="65" t="s">
        <v>48</v>
      </c>
      <c r="DW14" s="104">
        <f>DW11</f>
        <v>6</v>
      </c>
      <c r="DX14" s="65" t="s">
        <v>50</v>
      </c>
      <c r="DY14" s="103">
        <f>IF(ISERROR(DU14/DW14),"$0.00",(DU14/DW14))</f>
        <v>75576.166666666672</v>
      </c>
      <c r="DZ14" s="69"/>
      <c r="EG14" s="108"/>
      <c r="EH14" s="110"/>
      <c r="EI14" s="110"/>
      <c r="EJ14" s="110"/>
      <c r="EK14" s="112"/>
      <c r="EL14" s="41"/>
      <c r="EV14" s="32"/>
      <c r="EW14" s="32"/>
      <c r="EX14" s="32"/>
      <c r="EY14" s="32"/>
      <c r="EZ14" s="32"/>
      <c r="FA14" s="32"/>
      <c r="FC14" s="108"/>
      <c r="FD14" s="110"/>
      <c r="FE14" s="110"/>
      <c r="FF14" s="110"/>
      <c r="FG14" s="110"/>
      <c r="FH14" s="110"/>
      <c r="FI14" s="110"/>
      <c r="FJ14" s="112"/>
      <c r="FQ14" s="535"/>
      <c r="FR14" s="536"/>
      <c r="FS14" s="536"/>
      <c r="FT14" s="536"/>
      <c r="FU14" s="537"/>
      <c r="FW14" s="33"/>
      <c r="FX14" s="118" t="s">
        <v>133</v>
      </c>
      <c r="FY14" s="153"/>
      <c r="FZ14" s="119">
        <v>0</v>
      </c>
      <c r="GA14" s="35"/>
    </row>
    <row r="15" spans="1:183" ht="25.5" customHeight="1" thickBot="1">
      <c r="B15" s="25" t="s">
        <v>36</v>
      </c>
      <c r="C15" s="25" t="s">
        <v>37</v>
      </c>
      <c r="D15" s="25" t="s">
        <v>38</v>
      </c>
      <c r="F15" s="26" t="s">
        <v>36</v>
      </c>
      <c r="G15" s="25" t="s">
        <v>39</v>
      </c>
      <c r="H15" s="25" t="s">
        <v>40</v>
      </c>
      <c r="I15" s="25" t="s">
        <v>41</v>
      </c>
      <c r="J15" s="27" t="s">
        <v>42</v>
      </c>
      <c r="K15" s="548" t="s">
        <v>43</v>
      </c>
      <c r="L15" s="549"/>
      <c r="N15" s="495" t="s">
        <v>134</v>
      </c>
      <c r="O15" s="496"/>
      <c r="P15" s="496"/>
      <c r="Q15" s="496"/>
      <c r="R15" s="497"/>
      <c r="S15" s="17"/>
      <c r="T15" s="58"/>
      <c r="X15" s="164" t="s">
        <v>123</v>
      </c>
      <c r="AP15" s="164"/>
      <c r="EV15" s="172"/>
      <c r="EW15" s="172"/>
      <c r="EX15" s="172"/>
      <c r="EY15" s="172"/>
      <c r="EZ15" s="172"/>
      <c r="FA15" s="32"/>
      <c r="FW15" s="33"/>
      <c r="FX15" s="505" t="s">
        <v>135</v>
      </c>
      <c r="FY15" s="505"/>
      <c r="FZ15" s="173"/>
      <c r="GA15" s="35"/>
    </row>
    <row r="16" spans="1:183" ht="25.5" customHeight="1">
      <c r="B16" s="46" t="s">
        <v>52</v>
      </c>
      <c r="C16" s="47">
        <v>731541</v>
      </c>
      <c r="D16" s="48">
        <f>IF(ISERROR(C16/$C$24),"0.00%",C16/$C$24)</f>
        <v>0.35518544107772226</v>
      </c>
      <c r="F16" s="46" t="s">
        <v>52</v>
      </c>
      <c r="G16" s="47">
        <v>327717</v>
      </c>
      <c r="H16" s="48">
        <f t="shared" ref="H16:H23" si="4">IF(ISERROR(G16/$G$24),"0.00%",(G16/$G$24))</f>
        <v>0.40410097437908304</v>
      </c>
      <c r="I16" s="174">
        <f>IF(ISERROR(G16/C16),"0.00%",G16/C16)</f>
        <v>0.44798172624637578</v>
      </c>
      <c r="J16" s="175"/>
      <c r="K16" s="157">
        <v>41</v>
      </c>
      <c r="L16" s="176" t="s">
        <v>53</v>
      </c>
      <c r="N16" s="25" t="s">
        <v>44</v>
      </c>
      <c r="O16" s="25" t="s">
        <v>45</v>
      </c>
      <c r="P16" s="25" t="s">
        <v>46</v>
      </c>
      <c r="Q16" s="500" t="s">
        <v>47</v>
      </c>
      <c r="R16" s="501"/>
      <c r="S16" s="28"/>
      <c r="T16" s="58"/>
      <c r="AP16" s="164" t="s">
        <v>123</v>
      </c>
      <c r="BH16" s="164" t="s">
        <v>123</v>
      </c>
      <c r="EV16" s="177"/>
      <c r="EW16" s="177"/>
      <c r="EX16" s="177"/>
      <c r="EY16" s="178"/>
      <c r="EZ16" s="178"/>
      <c r="FA16" s="32"/>
      <c r="FW16" s="33"/>
      <c r="FX16" s="75" t="s">
        <v>136</v>
      </c>
      <c r="FY16" s="75"/>
      <c r="FZ16" s="76">
        <v>0</v>
      </c>
      <c r="GA16" s="35"/>
    </row>
    <row r="17" spans="2:184" ht="25.5" customHeight="1" thickBot="1">
      <c r="B17" s="46" t="s">
        <v>63</v>
      </c>
      <c r="C17" s="47">
        <v>0</v>
      </c>
      <c r="D17" s="48">
        <f t="shared" ref="D17:D24" si="5">IF(ISERROR(C17/$C$24),"0.00%",C17/$C$24)</f>
        <v>0</v>
      </c>
      <c r="F17" s="46" t="s">
        <v>63</v>
      </c>
      <c r="G17" s="47">
        <v>0</v>
      </c>
      <c r="H17" s="48">
        <f t="shared" si="4"/>
        <v>0</v>
      </c>
      <c r="I17" s="174" t="str">
        <f t="shared" ref="I17:I24" si="6">IF(ISERROR(G17/C17),"0.00%",G17/C17)</f>
        <v>0.00%</v>
      </c>
      <c r="J17" s="175"/>
      <c r="K17" s="50" t="s">
        <v>64</v>
      </c>
      <c r="L17" s="51" t="s">
        <v>53</v>
      </c>
      <c r="N17" s="52" t="s">
        <v>54</v>
      </c>
      <c r="O17" s="53">
        <f>G22</f>
        <v>46035</v>
      </c>
      <c r="P17" s="54"/>
      <c r="Q17" s="55"/>
      <c r="R17" s="56"/>
      <c r="S17" s="57"/>
      <c r="T17" s="58"/>
      <c r="EV17" s="32"/>
      <c r="EW17" s="32"/>
      <c r="EX17" s="32"/>
      <c r="EY17" s="32"/>
      <c r="EZ17" s="32"/>
      <c r="FA17" s="32"/>
      <c r="FW17" s="33"/>
      <c r="FX17" s="179"/>
      <c r="FY17" s="179"/>
      <c r="FZ17" s="166"/>
      <c r="GA17" s="35"/>
    </row>
    <row r="18" spans="2:184" ht="25.5" customHeight="1">
      <c r="B18" s="46" t="s">
        <v>73</v>
      </c>
      <c r="C18" s="47">
        <v>174349</v>
      </c>
      <c r="D18" s="48">
        <f t="shared" si="5"/>
        <v>8.4651750847129281E-2</v>
      </c>
      <c r="F18" s="46" t="s">
        <v>73</v>
      </c>
      <c r="G18" s="47">
        <v>63917</v>
      </c>
      <c r="H18" s="48">
        <f t="shared" si="4"/>
        <v>7.8814715072418731E-2</v>
      </c>
      <c r="I18" s="174">
        <f t="shared" si="6"/>
        <v>0.36660376600955552</v>
      </c>
      <c r="J18" s="175"/>
      <c r="K18" s="50">
        <v>41</v>
      </c>
      <c r="L18" s="51" t="s">
        <v>53</v>
      </c>
      <c r="N18" s="46" t="s">
        <v>65</v>
      </c>
      <c r="O18" s="47">
        <v>280106</v>
      </c>
      <c r="P18" s="77">
        <f>IF(ISERROR(O18/$O$17),"0.00%",O18/$O$17)</f>
        <v>6.0846312588248068</v>
      </c>
      <c r="Q18" s="50"/>
      <c r="R18" s="78" t="s">
        <v>53</v>
      </c>
      <c r="S18" s="79"/>
      <c r="T18" s="58"/>
      <c r="FW18" s="33"/>
      <c r="FX18" s="541" t="s">
        <v>137</v>
      </c>
      <c r="FY18" s="542"/>
      <c r="FZ18" s="180">
        <f>FZ4-FZ6-FZ7+FZ9+FZ10+FZ11+FZ12+FZ13+FZ14+FZ16</f>
        <v>404796.09</v>
      </c>
      <c r="GA18" s="35"/>
    </row>
    <row r="19" spans="2:184" ht="25.5" customHeight="1">
      <c r="B19" s="46" t="s">
        <v>81</v>
      </c>
      <c r="C19" s="47">
        <v>347000</v>
      </c>
      <c r="D19" s="48">
        <f t="shared" si="5"/>
        <v>0.16847907096658918</v>
      </c>
      <c r="F19" s="46" t="s">
        <v>81</v>
      </c>
      <c r="G19" s="47">
        <v>147236</v>
      </c>
      <c r="H19" s="48">
        <f t="shared" si="4"/>
        <v>0.18155363030809712</v>
      </c>
      <c r="I19" s="174">
        <f t="shared" si="6"/>
        <v>0.42431123919308356</v>
      </c>
      <c r="J19" s="175"/>
      <c r="K19" s="50" t="s">
        <v>82</v>
      </c>
      <c r="L19" s="51" t="s">
        <v>53</v>
      </c>
      <c r="N19" s="46" t="s">
        <v>67</v>
      </c>
      <c r="O19" s="47">
        <v>0</v>
      </c>
      <c r="P19" s="77">
        <f>IF(ISERROR(O19/$O$17),"0.00%",O19/$O$17)</f>
        <v>0</v>
      </c>
      <c r="Q19" s="50"/>
      <c r="R19" s="78" t="s">
        <v>53</v>
      </c>
      <c r="S19" s="79"/>
      <c r="T19" s="58"/>
      <c r="AU19" t="s">
        <v>138</v>
      </c>
      <c r="FW19" s="33"/>
      <c r="FX19" s="543" t="s">
        <v>139</v>
      </c>
      <c r="FY19" s="544"/>
      <c r="FZ19" s="181">
        <f>287533+73880</f>
        <v>361413</v>
      </c>
      <c r="GA19" s="35"/>
    </row>
    <row r="20" spans="2:184" ht="25.5" customHeight="1" thickBot="1">
      <c r="B20" s="46" t="s">
        <v>98</v>
      </c>
      <c r="C20" s="47">
        <v>340754</v>
      </c>
      <c r="D20" s="48">
        <f t="shared" si="5"/>
        <v>0.16544644768919059</v>
      </c>
      <c r="F20" s="46" t="s">
        <v>98</v>
      </c>
      <c r="G20" s="47">
        <v>139972</v>
      </c>
      <c r="H20" s="48">
        <f t="shared" si="4"/>
        <v>0.17259654392597579</v>
      </c>
      <c r="I20" s="174">
        <f t="shared" si="6"/>
        <v>0.41077140693872999</v>
      </c>
      <c r="J20" s="175"/>
      <c r="K20" s="50">
        <v>41</v>
      </c>
      <c r="L20" s="51" t="s">
        <v>53</v>
      </c>
      <c r="N20" s="46" t="s">
        <v>83</v>
      </c>
      <c r="O20" s="47">
        <v>1650105</v>
      </c>
      <c r="P20" s="77">
        <f t="shared" ref="P20:P26" si="7">IF(ISERROR(O20/$O$17),"0.00%",O20/$O$17)</f>
        <v>35.84457478005865</v>
      </c>
      <c r="Q20" s="50"/>
      <c r="R20" s="78" t="s">
        <v>53</v>
      </c>
      <c r="S20" s="79"/>
      <c r="T20" s="182"/>
      <c r="FW20" s="33"/>
      <c r="FX20" s="545" t="s">
        <v>140</v>
      </c>
      <c r="FY20" s="546"/>
      <c r="FZ20" s="183">
        <f>FZ18-FZ19</f>
        <v>43383.090000000026</v>
      </c>
      <c r="GA20" s="35"/>
    </row>
    <row r="21" spans="2:184" ht="25.5" customHeight="1" thickBot="1">
      <c r="B21" s="46" t="s">
        <v>103</v>
      </c>
      <c r="C21" s="47">
        <v>261553</v>
      </c>
      <c r="D21" s="48">
        <f t="shared" si="5"/>
        <v>0.12699194941937839</v>
      </c>
      <c r="F21" s="46" t="s">
        <v>103</v>
      </c>
      <c r="G21" s="47">
        <v>58615</v>
      </c>
      <c r="H21" s="48">
        <f t="shared" si="4"/>
        <v>7.2276929830402306E-2</v>
      </c>
      <c r="I21" s="174">
        <f t="shared" si="6"/>
        <v>0.22410371894032949</v>
      </c>
      <c r="J21" s="175"/>
      <c r="K21" s="50" t="s">
        <v>104</v>
      </c>
      <c r="L21" s="51" t="s">
        <v>53</v>
      </c>
      <c r="N21" s="46" t="s">
        <v>74</v>
      </c>
      <c r="O21" s="47">
        <v>369943</v>
      </c>
      <c r="P21" s="77">
        <f t="shared" si="7"/>
        <v>8.0361246877375905</v>
      </c>
      <c r="Q21" s="50"/>
      <c r="R21" s="78" t="s">
        <v>53</v>
      </c>
      <c r="S21" s="79"/>
      <c r="T21" s="57"/>
      <c r="FW21" s="144"/>
      <c r="FX21" s="145"/>
      <c r="FY21" s="145"/>
      <c r="FZ21" s="145"/>
      <c r="GA21" s="147"/>
      <c r="GB21" s="184">
        <f>FZ20/FZ19</f>
        <v>0.12003743639548115</v>
      </c>
    </row>
    <row r="22" spans="2:184" ht="25.5" customHeight="1">
      <c r="B22" s="46" t="s">
        <v>110</v>
      </c>
      <c r="C22" s="47">
        <v>144931</v>
      </c>
      <c r="D22" s="48">
        <f t="shared" si="5"/>
        <v>7.0368415660688008E-2</v>
      </c>
      <c r="F22" s="46" t="s">
        <v>110</v>
      </c>
      <c r="G22" s="47">
        <v>46035</v>
      </c>
      <c r="H22" s="48">
        <f t="shared" si="4"/>
        <v>5.6764795099250531E-2</v>
      </c>
      <c r="I22" s="174">
        <f t="shared" si="6"/>
        <v>0.31763390854958568</v>
      </c>
      <c r="J22" s="175"/>
      <c r="K22" s="50">
        <v>10</v>
      </c>
      <c r="L22" s="51" t="s">
        <v>53</v>
      </c>
      <c r="N22" s="46" t="s">
        <v>84</v>
      </c>
      <c r="O22" s="47">
        <v>1525391</v>
      </c>
      <c r="P22" s="77">
        <f t="shared" si="7"/>
        <v>33.135462148365377</v>
      </c>
      <c r="Q22" s="50"/>
      <c r="R22" s="78" t="s">
        <v>53</v>
      </c>
      <c r="S22" s="79"/>
      <c r="T22" s="79"/>
    </row>
    <row r="23" spans="2:184" ht="25.5" customHeight="1">
      <c r="B23" s="46" t="s">
        <v>119</v>
      </c>
      <c r="C23" s="47">
        <v>59475</v>
      </c>
      <c r="D23" s="48">
        <f t="shared" si="5"/>
        <v>2.8876924339302282E-2</v>
      </c>
      <c r="F23" s="46" t="s">
        <v>119</v>
      </c>
      <c r="G23" s="47">
        <v>27486</v>
      </c>
      <c r="H23" s="48">
        <f t="shared" si="4"/>
        <v>3.3892411384772461E-2</v>
      </c>
      <c r="I23" s="174">
        <f t="shared" si="6"/>
        <v>0.46214375788146278</v>
      </c>
      <c r="J23" s="175"/>
      <c r="K23" s="50">
        <v>10</v>
      </c>
      <c r="L23" s="51" t="s">
        <v>53</v>
      </c>
      <c r="N23" s="46" t="s">
        <v>111</v>
      </c>
      <c r="O23" s="47">
        <v>0</v>
      </c>
      <c r="P23" s="77">
        <f t="shared" si="7"/>
        <v>0</v>
      </c>
      <c r="Q23" s="50"/>
      <c r="R23" s="78" t="s">
        <v>53</v>
      </c>
      <c r="S23" s="79"/>
      <c r="T23" s="79"/>
    </row>
    <row r="24" spans="2:184" ht="25.5" customHeight="1" thickBot="1">
      <c r="B24" s="158" t="s">
        <v>122</v>
      </c>
      <c r="C24" s="159">
        <f>SUM(C16:C23)</f>
        <v>2059603</v>
      </c>
      <c r="D24" s="48">
        <f t="shared" si="5"/>
        <v>1</v>
      </c>
      <c r="F24" s="161" t="s">
        <v>122</v>
      </c>
      <c r="G24" s="159">
        <f>SUM(G16:G23)</f>
        <v>810978</v>
      </c>
      <c r="H24" s="160">
        <f>IF(ISERROR(G24/$G$24),"0.00%",(G24/$G$24))</f>
        <v>1</v>
      </c>
      <c r="I24" s="174">
        <f t="shared" si="6"/>
        <v>0.39375452453701026</v>
      </c>
      <c r="J24" s="185"/>
      <c r="K24" s="136">
        <v>38</v>
      </c>
      <c r="L24" s="186" t="s">
        <v>53</v>
      </c>
      <c r="N24" s="154" t="s">
        <v>120</v>
      </c>
      <c r="O24" s="155">
        <v>0</v>
      </c>
      <c r="P24" s="122">
        <f t="shared" si="7"/>
        <v>0</v>
      </c>
      <c r="Q24" s="100"/>
      <c r="R24" s="101" t="s">
        <v>53</v>
      </c>
      <c r="S24" s="79"/>
      <c r="T24" s="79"/>
    </row>
    <row r="25" spans="2:184" ht="25.5" customHeight="1" thickBot="1">
      <c r="N25" s="123" t="s">
        <v>99</v>
      </c>
      <c r="O25" s="124">
        <f>SUM(O18:O24)</f>
        <v>3825545</v>
      </c>
      <c r="P25" s="125">
        <f t="shared" si="7"/>
        <v>83.100792874986425</v>
      </c>
      <c r="Q25" s="126"/>
      <c r="R25" s="127" t="s">
        <v>53</v>
      </c>
      <c r="S25" s="79"/>
      <c r="T25" s="79"/>
    </row>
    <row r="26" spans="2:184" ht="25.5" customHeight="1" thickBot="1">
      <c r="N26" s="133" t="s">
        <v>105</v>
      </c>
      <c r="O26" s="134">
        <f>O17-O25</f>
        <v>-3779510</v>
      </c>
      <c r="P26" s="135">
        <f t="shared" si="7"/>
        <v>-82.100792874986425</v>
      </c>
      <c r="Q26" s="136"/>
      <c r="R26" s="137" t="s">
        <v>53</v>
      </c>
      <c r="S26" s="79"/>
      <c r="T26" s="79"/>
    </row>
    <row r="31" spans="2:184">
      <c r="N31" s="547"/>
      <c r="O31" s="547"/>
      <c r="P31" s="547"/>
      <c r="Q31" s="547"/>
    </row>
    <row r="32" spans="2:184">
      <c r="N32" s="164"/>
    </row>
    <row r="33" spans="14:14">
      <c r="N33" s="164"/>
    </row>
    <row r="34" spans="14:14">
      <c r="N34" s="164"/>
    </row>
    <row r="35" spans="14:14">
      <c r="N35" s="164"/>
    </row>
    <row r="36" spans="14:14">
      <c r="N36" s="164"/>
    </row>
    <row r="37" spans="14:14">
      <c r="N37" s="164"/>
    </row>
    <row r="38" spans="14:14">
      <c r="N38" s="164"/>
    </row>
    <row r="39" spans="14:14">
      <c r="N39" s="164"/>
    </row>
    <row r="40" spans="14:14">
      <c r="N40" s="164"/>
    </row>
    <row r="41" spans="14:14">
      <c r="N41" s="164"/>
    </row>
    <row r="42" spans="14:14">
      <c r="N42" s="164"/>
    </row>
    <row r="43" spans="14:14">
      <c r="N43" s="164"/>
    </row>
    <row r="44" spans="14:14">
      <c r="N44" s="164"/>
    </row>
    <row r="45" spans="14:14">
      <c r="N45" s="164"/>
    </row>
    <row r="46" spans="14:14">
      <c r="N46" s="164"/>
    </row>
    <row r="47" spans="14:14">
      <c r="N47" s="164"/>
    </row>
    <row r="48" spans="14:14">
      <c r="N48" s="164"/>
    </row>
    <row r="30625" ht="33.75" customHeight="1"/>
  </sheetData>
  <mergeCells count="86">
    <mergeCell ref="FX18:FY18"/>
    <mergeCell ref="FX19:FY19"/>
    <mergeCell ref="FX20:FY20"/>
    <mergeCell ref="N31:Q31"/>
    <mergeCell ref="B14:D14"/>
    <mergeCell ref="F14:L14"/>
    <mergeCell ref="K15:L15"/>
    <mergeCell ref="N15:R15"/>
    <mergeCell ref="Q16:R16"/>
    <mergeCell ref="AP7:AR7"/>
    <mergeCell ref="BH7:BJ7"/>
    <mergeCell ref="FQ7:FR7"/>
    <mergeCell ref="FX15:FY15"/>
    <mergeCell ref="V9:Z9"/>
    <mergeCell ref="DT9:DY9"/>
    <mergeCell ref="FH9:FI9"/>
    <mergeCell ref="FQ9:FR9"/>
    <mergeCell ref="V10:Z10"/>
    <mergeCell ref="FH10:FI10"/>
    <mergeCell ref="FQ13:FU14"/>
    <mergeCell ref="AV8:AX8"/>
    <mergeCell ref="FX8:FY8"/>
    <mergeCell ref="DQ4:DR4"/>
    <mergeCell ref="EN4:ER5"/>
    <mergeCell ref="EV4:EZ5"/>
    <mergeCell ref="FD4:FH4"/>
    <mergeCell ref="FM4:FR4"/>
    <mergeCell ref="FX5:FY5"/>
    <mergeCell ref="FQ6:FR6"/>
    <mergeCell ref="V5:Z5"/>
    <mergeCell ref="DQ3:DR3"/>
    <mergeCell ref="Y4:Z4"/>
    <mergeCell ref="AE4:AF4"/>
    <mergeCell ref="CA4:CB4"/>
    <mergeCell ref="CG4:CH4"/>
    <mergeCell ref="CM4:CN4"/>
    <mergeCell ref="CS4:CT4"/>
    <mergeCell ref="CY4:CZ4"/>
    <mergeCell ref="DE4:DF4"/>
    <mergeCell ref="DK4:DL4"/>
    <mergeCell ref="CG3:CH3"/>
    <mergeCell ref="CM3:CN3"/>
    <mergeCell ref="CS3:CT3"/>
    <mergeCell ref="CY3:CZ3"/>
    <mergeCell ref="DE3:DF3"/>
    <mergeCell ref="DK3:DL3"/>
    <mergeCell ref="AW3:AX3"/>
    <mergeCell ref="BC3:BD3"/>
    <mergeCell ref="BI3:BJ3"/>
    <mergeCell ref="BO3:BP3"/>
    <mergeCell ref="BU3:BV3"/>
    <mergeCell ref="CA3:CB3"/>
    <mergeCell ref="EU2:FA2"/>
    <mergeCell ref="FD2:FI2"/>
    <mergeCell ref="FM2:FR2"/>
    <mergeCell ref="FW2:GA2"/>
    <mergeCell ref="K3:L3"/>
    <mergeCell ref="Q3:R3"/>
    <mergeCell ref="Y3:Z3"/>
    <mergeCell ref="AE3:AF3"/>
    <mergeCell ref="AK3:AL3"/>
    <mergeCell ref="AQ3:AR3"/>
    <mergeCell ref="DH2:DL2"/>
    <mergeCell ref="DN2:DR2"/>
    <mergeCell ref="DT2:DY2"/>
    <mergeCell ref="EA2:EE2"/>
    <mergeCell ref="EG2:EK2"/>
    <mergeCell ref="EN2:ER2"/>
    <mergeCell ref="DB2:DF2"/>
    <mergeCell ref="AN2:AR2"/>
    <mergeCell ref="AT2:AX2"/>
    <mergeCell ref="AZ2:BD2"/>
    <mergeCell ref="BF2:BJ2"/>
    <mergeCell ref="BL2:BP2"/>
    <mergeCell ref="BR2:BV2"/>
    <mergeCell ref="BX2:CB2"/>
    <mergeCell ref="CD2:CH2"/>
    <mergeCell ref="CJ2:CN2"/>
    <mergeCell ref="CP2:CT2"/>
    <mergeCell ref="CV2:CZ2"/>
    <mergeCell ref="AH2:AL2"/>
    <mergeCell ref="B2:D2"/>
    <mergeCell ref="F2:L2"/>
    <mergeCell ref="N2:R2"/>
    <mergeCell ref="V2:Z2"/>
    <mergeCell ref="AB2:AF2"/>
  </mergeCells>
  <dataValidations count="5">
    <dataValidation allowBlank="1" showInputMessage="1" showErrorMessage="1" promptTitle="Pro-rate Fixed Expenses" prompt="If Fixed Expenses are not allocated on the financial statement (Page 6): _x000a_Enter the Fixed Expense amount for the Total Dealership._x000a_14% of this amount is allocated to the parts department." sqref="AI7 KE7 UA7 ADW7 ANS7 AXO7 BHK7 BRG7 CBC7 CKY7 CUU7 DEQ7 DOM7 DYI7 EIE7 ESA7 FBW7 FLS7 FVO7 GFK7 GPG7 GZC7 HIY7 HSU7 ICQ7 IMM7 IWI7 JGE7 JQA7 JZW7 KJS7 KTO7 LDK7 LNG7 LXC7 MGY7 MQU7 NAQ7 NKM7 NUI7 OEE7 OOA7 OXW7 PHS7 PRO7 QBK7 QLG7 QVC7 REY7 ROU7 RYQ7 SIM7 SSI7 TCE7 TMA7 TVW7 UFS7 UPO7 UZK7 VJG7 VTC7 WCY7 WMU7 WWQ7 AI65543 KE65543 UA65543 ADW65543 ANS65543 AXO65543 BHK65543 BRG65543 CBC65543 CKY65543 CUU65543 DEQ65543 DOM65543 DYI65543 EIE65543 ESA65543 FBW65543 FLS65543 FVO65543 GFK65543 GPG65543 GZC65543 HIY65543 HSU65543 ICQ65543 IMM65543 IWI65543 JGE65543 JQA65543 JZW65543 KJS65543 KTO65543 LDK65543 LNG65543 LXC65543 MGY65543 MQU65543 NAQ65543 NKM65543 NUI65543 OEE65543 OOA65543 OXW65543 PHS65543 PRO65543 QBK65543 QLG65543 QVC65543 REY65543 ROU65543 RYQ65543 SIM65543 SSI65543 TCE65543 TMA65543 TVW65543 UFS65543 UPO65543 UZK65543 VJG65543 VTC65543 WCY65543 WMU65543 WWQ65543 AI131079 KE131079 UA131079 ADW131079 ANS131079 AXO131079 BHK131079 BRG131079 CBC131079 CKY131079 CUU131079 DEQ131079 DOM131079 DYI131079 EIE131079 ESA131079 FBW131079 FLS131079 FVO131079 GFK131079 GPG131079 GZC131079 HIY131079 HSU131079 ICQ131079 IMM131079 IWI131079 JGE131079 JQA131079 JZW131079 KJS131079 KTO131079 LDK131079 LNG131079 LXC131079 MGY131079 MQU131079 NAQ131079 NKM131079 NUI131079 OEE131079 OOA131079 OXW131079 PHS131079 PRO131079 QBK131079 QLG131079 QVC131079 REY131079 ROU131079 RYQ131079 SIM131079 SSI131079 TCE131079 TMA131079 TVW131079 UFS131079 UPO131079 UZK131079 VJG131079 VTC131079 WCY131079 WMU131079 WWQ131079 AI196615 KE196615 UA196615 ADW196615 ANS196615 AXO196615 BHK196615 BRG196615 CBC196615 CKY196615 CUU196615 DEQ196615 DOM196615 DYI196615 EIE196615 ESA196615 FBW196615 FLS196615 FVO196615 GFK196615 GPG196615 GZC196615 HIY196615 HSU196615 ICQ196615 IMM196615 IWI196615 JGE196615 JQA196615 JZW196615 KJS196615 KTO196615 LDK196615 LNG196615 LXC196615 MGY196615 MQU196615 NAQ196615 NKM196615 NUI196615 OEE196615 OOA196615 OXW196615 PHS196615 PRO196615 QBK196615 QLG196615 QVC196615 REY196615 ROU196615 RYQ196615 SIM196615 SSI196615 TCE196615 TMA196615 TVW196615 UFS196615 UPO196615 UZK196615 VJG196615 VTC196615 WCY196615 WMU196615 WWQ196615 AI262151 KE262151 UA262151 ADW262151 ANS262151 AXO262151 BHK262151 BRG262151 CBC262151 CKY262151 CUU262151 DEQ262151 DOM262151 DYI262151 EIE262151 ESA262151 FBW262151 FLS262151 FVO262151 GFK262151 GPG262151 GZC262151 HIY262151 HSU262151 ICQ262151 IMM262151 IWI262151 JGE262151 JQA262151 JZW262151 KJS262151 KTO262151 LDK262151 LNG262151 LXC262151 MGY262151 MQU262151 NAQ262151 NKM262151 NUI262151 OEE262151 OOA262151 OXW262151 PHS262151 PRO262151 QBK262151 QLG262151 QVC262151 REY262151 ROU262151 RYQ262151 SIM262151 SSI262151 TCE262151 TMA262151 TVW262151 UFS262151 UPO262151 UZK262151 VJG262151 VTC262151 WCY262151 WMU262151 WWQ262151 AI327687 KE327687 UA327687 ADW327687 ANS327687 AXO327687 BHK327687 BRG327687 CBC327687 CKY327687 CUU327687 DEQ327687 DOM327687 DYI327687 EIE327687 ESA327687 FBW327687 FLS327687 FVO327687 GFK327687 GPG327687 GZC327687 HIY327687 HSU327687 ICQ327687 IMM327687 IWI327687 JGE327687 JQA327687 JZW327687 KJS327687 KTO327687 LDK327687 LNG327687 LXC327687 MGY327687 MQU327687 NAQ327687 NKM327687 NUI327687 OEE327687 OOA327687 OXW327687 PHS327687 PRO327687 QBK327687 QLG327687 QVC327687 REY327687 ROU327687 RYQ327687 SIM327687 SSI327687 TCE327687 TMA327687 TVW327687 UFS327687 UPO327687 UZK327687 VJG327687 VTC327687 WCY327687 WMU327687 WWQ327687 AI393223 KE393223 UA393223 ADW393223 ANS393223 AXO393223 BHK393223 BRG393223 CBC393223 CKY393223 CUU393223 DEQ393223 DOM393223 DYI393223 EIE393223 ESA393223 FBW393223 FLS393223 FVO393223 GFK393223 GPG393223 GZC393223 HIY393223 HSU393223 ICQ393223 IMM393223 IWI393223 JGE393223 JQA393223 JZW393223 KJS393223 KTO393223 LDK393223 LNG393223 LXC393223 MGY393223 MQU393223 NAQ393223 NKM393223 NUI393223 OEE393223 OOA393223 OXW393223 PHS393223 PRO393223 QBK393223 QLG393223 QVC393223 REY393223 ROU393223 RYQ393223 SIM393223 SSI393223 TCE393223 TMA393223 TVW393223 UFS393223 UPO393223 UZK393223 VJG393223 VTC393223 WCY393223 WMU393223 WWQ393223 AI458759 KE458759 UA458759 ADW458759 ANS458759 AXO458759 BHK458759 BRG458759 CBC458759 CKY458759 CUU458759 DEQ458759 DOM458759 DYI458759 EIE458759 ESA458759 FBW458759 FLS458759 FVO458759 GFK458759 GPG458759 GZC458759 HIY458759 HSU458759 ICQ458759 IMM458759 IWI458759 JGE458759 JQA458759 JZW458759 KJS458759 KTO458759 LDK458759 LNG458759 LXC458759 MGY458759 MQU458759 NAQ458759 NKM458759 NUI458759 OEE458759 OOA458759 OXW458759 PHS458759 PRO458759 QBK458759 QLG458759 QVC458759 REY458759 ROU458759 RYQ458759 SIM458759 SSI458759 TCE458759 TMA458759 TVW458759 UFS458759 UPO458759 UZK458759 VJG458759 VTC458759 WCY458759 WMU458759 WWQ458759 AI524295 KE524295 UA524295 ADW524295 ANS524295 AXO524295 BHK524295 BRG524295 CBC524295 CKY524295 CUU524295 DEQ524295 DOM524295 DYI524295 EIE524295 ESA524295 FBW524295 FLS524295 FVO524295 GFK524295 GPG524295 GZC524295 HIY524295 HSU524295 ICQ524295 IMM524295 IWI524295 JGE524295 JQA524295 JZW524295 KJS524295 KTO524295 LDK524295 LNG524295 LXC524295 MGY524295 MQU524295 NAQ524295 NKM524295 NUI524295 OEE524295 OOA524295 OXW524295 PHS524295 PRO524295 QBK524295 QLG524295 QVC524295 REY524295 ROU524295 RYQ524295 SIM524295 SSI524295 TCE524295 TMA524295 TVW524295 UFS524295 UPO524295 UZK524295 VJG524295 VTC524295 WCY524295 WMU524295 WWQ524295 AI589831 KE589831 UA589831 ADW589831 ANS589831 AXO589831 BHK589831 BRG589831 CBC589831 CKY589831 CUU589831 DEQ589831 DOM589831 DYI589831 EIE589831 ESA589831 FBW589831 FLS589831 FVO589831 GFK589831 GPG589831 GZC589831 HIY589831 HSU589831 ICQ589831 IMM589831 IWI589831 JGE589831 JQA589831 JZW589831 KJS589831 KTO589831 LDK589831 LNG589831 LXC589831 MGY589831 MQU589831 NAQ589831 NKM589831 NUI589831 OEE589831 OOA589831 OXW589831 PHS589831 PRO589831 QBK589831 QLG589831 QVC589831 REY589831 ROU589831 RYQ589831 SIM589831 SSI589831 TCE589831 TMA589831 TVW589831 UFS589831 UPO589831 UZK589831 VJG589831 VTC589831 WCY589831 WMU589831 WWQ589831 AI655367 KE655367 UA655367 ADW655367 ANS655367 AXO655367 BHK655367 BRG655367 CBC655367 CKY655367 CUU655367 DEQ655367 DOM655367 DYI655367 EIE655367 ESA655367 FBW655367 FLS655367 FVO655367 GFK655367 GPG655367 GZC655367 HIY655367 HSU655367 ICQ655367 IMM655367 IWI655367 JGE655367 JQA655367 JZW655367 KJS655367 KTO655367 LDK655367 LNG655367 LXC655367 MGY655367 MQU655367 NAQ655367 NKM655367 NUI655367 OEE655367 OOA655367 OXW655367 PHS655367 PRO655367 QBK655367 QLG655367 QVC655367 REY655367 ROU655367 RYQ655367 SIM655367 SSI655367 TCE655367 TMA655367 TVW655367 UFS655367 UPO655367 UZK655367 VJG655367 VTC655367 WCY655367 WMU655367 WWQ655367 AI720903 KE720903 UA720903 ADW720903 ANS720903 AXO720903 BHK720903 BRG720903 CBC720903 CKY720903 CUU720903 DEQ720903 DOM720903 DYI720903 EIE720903 ESA720903 FBW720903 FLS720903 FVO720903 GFK720903 GPG720903 GZC720903 HIY720903 HSU720903 ICQ720903 IMM720903 IWI720903 JGE720903 JQA720903 JZW720903 KJS720903 KTO720903 LDK720903 LNG720903 LXC720903 MGY720903 MQU720903 NAQ720903 NKM720903 NUI720903 OEE720903 OOA720903 OXW720903 PHS720903 PRO720903 QBK720903 QLG720903 QVC720903 REY720903 ROU720903 RYQ720903 SIM720903 SSI720903 TCE720903 TMA720903 TVW720903 UFS720903 UPO720903 UZK720903 VJG720903 VTC720903 WCY720903 WMU720903 WWQ720903 AI786439 KE786439 UA786439 ADW786439 ANS786439 AXO786439 BHK786439 BRG786439 CBC786439 CKY786439 CUU786439 DEQ786439 DOM786439 DYI786439 EIE786439 ESA786439 FBW786439 FLS786439 FVO786439 GFK786439 GPG786439 GZC786439 HIY786439 HSU786439 ICQ786439 IMM786439 IWI786439 JGE786439 JQA786439 JZW786439 KJS786439 KTO786439 LDK786439 LNG786439 LXC786439 MGY786439 MQU786439 NAQ786439 NKM786439 NUI786439 OEE786439 OOA786439 OXW786439 PHS786439 PRO786439 QBK786439 QLG786439 QVC786439 REY786439 ROU786439 RYQ786439 SIM786439 SSI786439 TCE786439 TMA786439 TVW786439 UFS786439 UPO786439 UZK786439 VJG786439 VTC786439 WCY786439 WMU786439 WWQ786439 AI851975 KE851975 UA851975 ADW851975 ANS851975 AXO851975 BHK851975 BRG851975 CBC851975 CKY851975 CUU851975 DEQ851975 DOM851975 DYI851975 EIE851975 ESA851975 FBW851975 FLS851975 FVO851975 GFK851975 GPG851975 GZC851975 HIY851975 HSU851975 ICQ851975 IMM851975 IWI851975 JGE851975 JQA851975 JZW851975 KJS851975 KTO851975 LDK851975 LNG851975 LXC851975 MGY851975 MQU851975 NAQ851975 NKM851975 NUI851975 OEE851975 OOA851975 OXW851975 PHS851975 PRO851975 QBK851975 QLG851975 QVC851975 REY851975 ROU851975 RYQ851975 SIM851975 SSI851975 TCE851975 TMA851975 TVW851975 UFS851975 UPO851975 UZK851975 VJG851975 VTC851975 WCY851975 WMU851975 WWQ851975 AI917511 KE917511 UA917511 ADW917511 ANS917511 AXO917511 BHK917511 BRG917511 CBC917511 CKY917511 CUU917511 DEQ917511 DOM917511 DYI917511 EIE917511 ESA917511 FBW917511 FLS917511 FVO917511 GFK917511 GPG917511 GZC917511 HIY917511 HSU917511 ICQ917511 IMM917511 IWI917511 JGE917511 JQA917511 JZW917511 KJS917511 KTO917511 LDK917511 LNG917511 LXC917511 MGY917511 MQU917511 NAQ917511 NKM917511 NUI917511 OEE917511 OOA917511 OXW917511 PHS917511 PRO917511 QBK917511 QLG917511 QVC917511 REY917511 ROU917511 RYQ917511 SIM917511 SSI917511 TCE917511 TMA917511 TVW917511 UFS917511 UPO917511 UZK917511 VJG917511 VTC917511 WCY917511 WMU917511 WWQ917511 AI983047 KE983047 UA983047 ADW983047 ANS983047 AXO983047 BHK983047 BRG983047 CBC983047 CKY983047 CUU983047 DEQ983047 DOM983047 DYI983047 EIE983047 ESA983047 FBW983047 FLS983047 FVO983047 GFK983047 GPG983047 GZC983047 HIY983047 HSU983047 ICQ983047 IMM983047 IWI983047 JGE983047 JQA983047 JZW983047 KJS983047 KTO983047 LDK983047 LNG983047 LXC983047 MGY983047 MQU983047 NAQ983047 NKM983047 NUI983047 OEE983047 OOA983047 OXW983047 PHS983047 PRO983047 QBK983047 QLG983047 QVC983047 REY983047 ROU983047 RYQ983047 SIM983047 SSI983047 TCE983047 TMA983047 TVW983047 UFS983047 UPO983047 UZK983047 VJG983047 VTC983047 WCY983047 WMU983047 WWQ983047"/>
    <dataValidation allowBlank="1" showInputMessage="1" showErrorMessage="1" promptTitle="Pro-Rate Fixed Expenses" prompt="If Fixed Expenses are not allocated on the financial statement (Page 2): _x000a_Enter the Fixed Expense amount for the Total Dealership._x000a_14% of this amount is allocated to the parts department." sqref="AO7 KK7 UG7 AEC7 ANY7 AXU7 BHQ7 BRM7 CBI7 CLE7 CVA7 DEW7 DOS7 DYO7 EIK7 ESG7 FCC7 FLY7 FVU7 GFQ7 GPM7 GZI7 HJE7 HTA7 ICW7 IMS7 IWO7 JGK7 JQG7 KAC7 KJY7 KTU7 LDQ7 LNM7 LXI7 MHE7 MRA7 NAW7 NKS7 NUO7 OEK7 OOG7 OYC7 PHY7 PRU7 QBQ7 QLM7 QVI7 RFE7 RPA7 RYW7 SIS7 SSO7 TCK7 TMG7 TWC7 UFY7 UPU7 UZQ7 VJM7 VTI7 WDE7 WNA7 WWW7 AO65543 KK65543 UG65543 AEC65543 ANY65543 AXU65543 BHQ65543 BRM65543 CBI65543 CLE65543 CVA65543 DEW65543 DOS65543 DYO65543 EIK65543 ESG65543 FCC65543 FLY65543 FVU65543 GFQ65543 GPM65543 GZI65543 HJE65543 HTA65543 ICW65543 IMS65543 IWO65543 JGK65543 JQG65543 KAC65543 KJY65543 KTU65543 LDQ65543 LNM65543 LXI65543 MHE65543 MRA65543 NAW65543 NKS65543 NUO65543 OEK65543 OOG65543 OYC65543 PHY65543 PRU65543 QBQ65543 QLM65543 QVI65543 RFE65543 RPA65543 RYW65543 SIS65543 SSO65543 TCK65543 TMG65543 TWC65543 UFY65543 UPU65543 UZQ65543 VJM65543 VTI65543 WDE65543 WNA65543 WWW65543 AO131079 KK131079 UG131079 AEC131079 ANY131079 AXU131079 BHQ131079 BRM131079 CBI131079 CLE131079 CVA131079 DEW131079 DOS131079 DYO131079 EIK131079 ESG131079 FCC131079 FLY131079 FVU131079 GFQ131079 GPM131079 GZI131079 HJE131079 HTA131079 ICW131079 IMS131079 IWO131079 JGK131079 JQG131079 KAC131079 KJY131079 KTU131079 LDQ131079 LNM131079 LXI131079 MHE131079 MRA131079 NAW131079 NKS131079 NUO131079 OEK131079 OOG131079 OYC131079 PHY131079 PRU131079 QBQ131079 QLM131079 QVI131079 RFE131079 RPA131079 RYW131079 SIS131079 SSO131079 TCK131079 TMG131079 TWC131079 UFY131079 UPU131079 UZQ131079 VJM131079 VTI131079 WDE131079 WNA131079 WWW131079 AO196615 KK196615 UG196615 AEC196615 ANY196615 AXU196615 BHQ196615 BRM196615 CBI196615 CLE196615 CVA196615 DEW196615 DOS196615 DYO196615 EIK196615 ESG196615 FCC196615 FLY196615 FVU196615 GFQ196615 GPM196615 GZI196615 HJE196615 HTA196615 ICW196615 IMS196615 IWO196615 JGK196615 JQG196615 KAC196615 KJY196615 KTU196615 LDQ196615 LNM196615 LXI196615 MHE196615 MRA196615 NAW196615 NKS196615 NUO196615 OEK196615 OOG196615 OYC196615 PHY196615 PRU196615 QBQ196615 QLM196615 QVI196615 RFE196615 RPA196615 RYW196615 SIS196615 SSO196615 TCK196615 TMG196615 TWC196615 UFY196615 UPU196615 UZQ196615 VJM196615 VTI196615 WDE196615 WNA196615 WWW196615 AO262151 KK262151 UG262151 AEC262151 ANY262151 AXU262151 BHQ262151 BRM262151 CBI262151 CLE262151 CVA262151 DEW262151 DOS262151 DYO262151 EIK262151 ESG262151 FCC262151 FLY262151 FVU262151 GFQ262151 GPM262151 GZI262151 HJE262151 HTA262151 ICW262151 IMS262151 IWO262151 JGK262151 JQG262151 KAC262151 KJY262151 KTU262151 LDQ262151 LNM262151 LXI262151 MHE262151 MRA262151 NAW262151 NKS262151 NUO262151 OEK262151 OOG262151 OYC262151 PHY262151 PRU262151 QBQ262151 QLM262151 QVI262151 RFE262151 RPA262151 RYW262151 SIS262151 SSO262151 TCK262151 TMG262151 TWC262151 UFY262151 UPU262151 UZQ262151 VJM262151 VTI262151 WDE262151 WNA262151 WWW262151 AO327687 KK327687 UG327687 AEC327687 ANY327687 AXU327687 BHQ327687 BRM327687 CBI327687 CLE327687 CVA327687 DEW327687 DOS327687 DYO327687 EIK327687 ESG327687 FCC327687 FLY327687 FVU327687 GFQ327687 GPM327687 GZI327687 HJE327687 HTA327687 ICW327687 IMS327687 IWO327687 JGK327687 JQG327687 KAC327687 KJY327687 KTU327687 LDQ327687 LNM327687 LXI327687 MHE327687 MRA327687 NAW327687 NKS327687 NUO327687 OEK327687 OOG327687 OYC327687 PHY327687 PRU327687 QBQ327687 QLM327687 QVI327687 RFE327687 RPA327687 RYW327687 SIS327687 SSO327687 TCK327687 TMG327687 TWC327687 UFY327687 UPU327687 UZQ327687 VJM327687 VTI327687 WDE327687 WNA327687 WWW327687 AO393223 KK393223 UG393223 AEC393223 ANY393223 AXU393223 BHQ393223 BRM393223 CBI393223 CLE393223 CVA393223 DEW393223 DOS393223 DYO393223 EIK393223 ESG393223 FCC393223 FLY393223 FVU393223 GFQ393223 GPM393223 GZI393223 HJE393223 HTA393223 ICW393223 IMS393223 IWO393223 JGK393223 JQG393223 KAC393223 KJY393223 KTU393223 LDQ393223 LNM393223 LXI393223 MHE393223 MRA393223 NAW393223 NKS393223 NUO393223 OEK393223 OOG393223 OYC393223 PHY393223 PRU393223 QBQ393223 QLM393223 QVI393223 RFE393223 RPA393223 RYW393223 SIS393223 SSO393223 TCK393223 TMG393223 TWC393223 UFY393223 UPU393223 UZQ393223 VJM393223 VTI393223 WDE393223 WNA393223 WWW393223 AO458759 KK458759 UG458759 AEC458759 ANY458759 AXU458759 BHQ458759 BRM458759 CBI458759 CLE458759 CVA458759 DEW458759 DOS458759 DYO458759 EIK458759 ESG458759 FCC458759 FLY458759 FVU458759 GFQ458759 GPM458759 GZI458759 HJE458759 HTA458759 ICW458759 IMS458759 IWO458759 JGK458759 JQG458759 KAC458759 KJY458759 KTU458759 LDQ458759 LNM458759 LXI458759 MHE458759 MRA458759 NAW458759 NKS458759 NUO458759 OEK458759 OOG458759 OYC458759 PHY458759 PRU458759 QBQ458759 QLM458759 QVI458759 RFE458759 RPA458759 RYW458759 SIS458759 SSO458759 TCK458759 TMG458759 TWC458759 UFY458759 UPU458759 UZQ458759 VJM458759 VTI458759 WDE458759 WNA458759 WWW458759 AO524295 KK524295 UG524295 AEC524295 ANY524295 AXU524295 BHQ524295 BRM524295 CBI524295 CLE524295 CVA524295 DEW524295 DOS524295 DYO524295 EIK524295 ESG524295 FCC524295 FLY524295 FVU524295 GFQ524295 GPM524295 GZI524295 HJE524295 HTA524295 ICW524295 IMS524295 IWO524295 JGK524295 JQG524295 KAC524295 KJY524295 KTU524295 LDQ524295 LNM524295 LXI524295 MHE524295 MRA524295 NAW524295 NKS524295 NUO524295 OEK524295 OOG524295 OYC524295 PHY524295 PRU524295 QBQ524295 QLM524295 QVI524295 RFE524295 RPA524295 RYW524295 SIS524295 SSO524295 TCK524295 TMG524295 TWC524295 UFY524295 UPU524295 UZQ524295 VJM524295 VTI524295 WDE524295 WNA524295 WWW524295 AO589831 KK589831 UG589831 AEC589831 ANY589831 AXU589831 BHQ589831 BRM589831 CBI589831 CLE589831 CVA589831 DEW589831 DOS589831 DYO589831 EIK589831 ESG589831 FCC589831 FLY589831 FVU589831 GFQ589831 GPM589831 GZI589831 HJE589831 HTA589831 ICW589831 IMS589831 IWO589831 JGK589831 JQG589831 KAC589831 KJY589831 KTU589831 LDQ589831 LNM589831 LXI589831 MHE589831 MRA589831 NAW589831 NKS589831 NUO589831 OEK589831 OOG589831 OYC589831 PHY589831 PRU589831 QBQ589831 QLM589831 QVI589831 RFE589831 RPA589831 RYW589831 SIS589831 SSO589831 TCK589831 TMG589831 TWC589831 UFY589831 UPU589831 UZQ589831 VJM589831 VTI589831 WDE589831 WNA589831 WWW589831 AO655367 KK655367 UG655367 AEC655367 ANY655367 AXU655367 BHQ655367 BRM655367 CBI655367 CLE655367 CVA655367 DEW655367 DOS655367 DYO655367 EIK655367 ESG655367 FCC655367 FLY655367 FVU655367 GFQ655367 GPM655367 GZI655367 HJE655367 HTA655367 ICW655367 IMS655367 IWO655367 JGK655367 JQG655367 KAC655367 KJY655367 KTU655367 LDQ655367 LNM655367 LXI655367 MHE655367 MRA655367 NAW655367 NKS655367 NUO655367 OEK655367 OOG655367 OYC655367 PHY655367 PRU655367 QBQ655367 QLM655367 QVI655367 RFE655367 RPA655367 RYW655367 SIS655367 SSO655367 TCK655367 TMG655367 TWC655367 UFY655367 UPU655367 UZQ655367 VJM655367 VTI655367 WDE655367 WNA655367 WWW655367 AO720903 KK720903 UG720903 AEC720903 ANY720903 AXU720903 BHQ720903 BRM720903 CBI720903 CLE720903 CVA720903 DEW720903 DOS720903 DYO720903 EIK720903 ESG720903 FCC720903 FLY720903 FVU720903 GFQ720903 GPM720903 GZI720903 HJE720903 HTA720903 ICW720903 IMS720903 IWO720903 JGK720903 JQG720903 KAC720903 KJY720903 KTU720903 LDQ720903 LNM720903 LXI720903 MHE720903 MRA720903 NAW720903 NKS720903 NUO720903 OEK720903 OOG720903 OYC720903 PHY720903 PRU720903 QBQ720903 QLM720903 QVI720903 RFE720903 RPA720903 RYW720903 SIS720903 SSO720903 TCK720903 TMG720903 TWC720903 UFY720903 UPU720903 UZQ720903 VJM720903 VTI720903 WDE720903 WNA720903 WWW720903 AO786439 KK786439 UG786439 AEC786439 ANY786439 AXU786439 BHQ786439 BRM786439 CBI786439 CLE786439 CVA786439 DEW786439 DOS786439 DYO786439 EIK786439 ESG786439 FCC786439 FLY786439 FVU786439 GFQ786439 GPM786439 GZI786439 HJE786439 HTA786439 ICW786439 IMS786439 IWO786439 JGK786439 JQG786439 KAC786439 KJY786439 KTU786439 LDQ786439 LNM786439 LXI786439 MHE786439 MRA786439 NAW786439 NKS786439 NUO786439 OEK786439 OOG786439 OYC786439 PHY786439 PRU786439 QBQ786439 QLM786439 QVI786439 RFE786439 RPA786439 RYW786439 SIS786439 SSO786439 TCK786439 TMG786439 TWC786439 UFY786439 UPU786439 UZQ786439 VJM786439 VTI786439 WDE786439 WNA786439 WWW786439 AO851975 KK851975 UG851975 AEC851975 ANY851975 AXU851975 BHQ851975 BRM851975 CBI851975 CLE851975 CVA851975 DEW851975 DOS851975 DYO851975 EIK851975 ESG851975 FCC851975 FLY851975 FVU851975 GFQ851975 GPM851975 GZI851975 HJE851975 HTA851975 ICW851975 IMS851975 IWO851975 JGK851975 JQG851975 KAC851975 KJY851975 KTU851975 LDQ851975 LNM851975 LXI851975 MHE851975 MRA851975 NAW851975 NKS851975 NUO851975 OEK851975 OOG851975 OYC851975 PHY851975 PRU851975 QBQ851975 QLM851975 QVI851975 RFE851975 RPA851975 RYW851975 SIS851975 SSO851975 TCK851975 TMG851975 TWC851975 UFY851975 UPU851975 UZQ851975 VJM851975 VTI851975 WDE851975 WNA851975 WWW851975 AO917511 KK917511 UG917511 AEC917511 ANY917511 AXU917511 BHQ917511 BRM917511 CBI917511 CLE917511 CVA917511 DEW917511 DOS917511 DYO917511 EIK917511 ESG917511 FCC917511 FLY917511 FVU917511 GFQ917511 GPM917511 GZI917511 HJE917511 HTA917511 ICW917511 IMS917511 IWO917511 JGK917511 JQG917511 KAC917511 KJY917511 KTU917511 LDQ917511 LNM917511 LXI917511 MHE917511 MRA917511 NAW917511 NKS917511 NUO917511 OEK917511 OOG917511 OYC917511 PHY917511 PRU917511 QBQ917511 QLM917511 QVI917511 RFE917511 RPA917511 RYW917511 SIS917511 SSO917511 TCK917511 TMG917511 TWC917511 UFY917511 UPU917511 UZQ917511 VJM917511 VTI917511 WDE917511 WNA917511 WWW917511 AO983047 KK983047 UG983047 AEC983047 ANY983047 AXU983047 BHQ983047 BRM983047 CBI983047 CLE983047 CVA983047 DEW983047 DOS983047 DYO983047 EIK983047 ESG983047 FCC983047 FLY983047 FVU983047 GFQ983047 GPM983047 GZI983047 HJE983047 HTA983047 ICW983047 IMS983047 IWO983047 JGK983047 JQG983047 KAC983047 KJY983047 KTU983047 LDQ983047 LNM983047 LXI983047 MHE983047 MRA983047 NAW983047 NKS983047 NUO983047 OEK983047 OOG983047 OYC983047 PHY983047 PRU983047 QBQ983047 QLM983047 QVI983047 RFE983047 RPA983047 RYW983047 SIS983047 SSO983047 TCK983047 TMG983047 TWC983047 UFY983047 UPU983047 UZQ983047 VJM983047 VTI983047 WDE983047 WNA983047 WWW983047 BG7 LC7 UY7 AEU7 AOQ7 AYM7 BII7 BSE7 CCA7 CLW7 CVS7 DFO7 DPK7 DZG7 EJC7 ESY7 FCU7 FMQ7 FWM7 GGI7 GQE7 HAA7 HJW7 HTS7 IDO7 INK7 IXG7 JHC7 JQY7 KAU7 KKQ7 KUM7 LEI7 LOE7 LYA7 MHW7 MRS7 NBO7 NLK7 NVG7 OFC7 OOY7 OYU7 PIQ7 PSM7 QCI7 QME7 QWA7 RFW7 RPS7 RZO7 SJK7 STG7 TDC7 TMY7 TWU7 UGQ7 UQM7 VAI7 VKE7 VUA7 WDW7 WNS7 WXO7 BG65543 LC65543 UY65543 AEU65543 AOQ65543 AYM65543 BII65543 BSE65543 CCA65543 CLW65543 CVS65543 DFO65543 DPK65543 DZG65543 EJC65543 ESY65543 FCU65543 FMQ65543 FWM65543 GGI65543 GQE65543 HAA65543 HJW65543 HTS65543 IDO65543 INK65543 IXG65543 JHC65543 JQY65543 KAU65543 KKQ65543 KUM65543 LEI65543 LOE65543 LYA65543 MHW65543 MRS65543 NBO65543 NLK65543 NVG65543 OFC65543 OOY65543 OYU65543 PIQ65543 PSM65543 QCI65543 QME65543 QWA65543 RFW65543 RPS65543 RZO65543 SJK65543 STG65543 TDC65543 TMY65543 TWU65543 UGQ65543 UQM65543 VAI65543 VKE65543 VUA65543 WDW65543 WNS65543 WXO65543 BG131079 LC131079 UY131079 AEU131079 AOQ131079 AYM131079 BII131079 BSE131079 CCA131079 CLW131079 CVS131079 DFO131079 DPK131079 DZG131079 EJC131079 ESY131079 FCU131079 FMQ131079 FWM131079 GGI131079 GQE131079 HAA131079 HJW131079 HTS131079 IDO131079 INK131079 IXG131079 JHC131079 JQY131079 KAU131079 KKQ131079 KUM131079 LEI131079 LOE131079 LYA131079 MHW131079 MRS131079 NBO131079 NLK131079 NVG131079 OFC131079 OOY131079 OYU131079 PIQ131079 PSM131079 QCI131079 QME131079 QWA131079 RFW131079 RPS131079 RZO131079 SJK131079 STG131079 TDC131079 TMY131079 TWU131079 UGQ131079 UQM131079 VAI131079 VKE131079 VUA131079 WDW131079 WNS131079 WXO131079 BG196615 LC196615 UY196615 AEU196615 AOQ196615 AYM196615 BII196615 BSE196615 CCA196615 CLW196615 CVS196615 DFO196615 DPK196615 DZG196615 EJC196615 ESY196615 FCU196615 FMQ196615 FWM196615 GGI196615 GQE196615 HAA196615 HJW196615 HTS196615 IDO196615 INK196615 IXG196615 JHC196615 JQY196615 KAU196615 KKQ196615 KUM196615 LEI196615 LOE196615 LYA196615 MHW196615 MRS196615 NBO196615 NLK196615 NVG196615 OFC196615 OOY196615 OYU196615 PIQ196615 PSM196615 QCI196615 QME196615 QWA196615 RFW196615 RPS196615 RZO196615 SJK196615 STG196615 TDC196615 TMY196615 TWU196615 UGQ196615 UQM196615 VAI196615 VKE196615 VUA196615 WDW196615 WNS196615 WXO196615 BG262151 LC262151 UY262151 AEU262151 AOQ262151 AYM262151 BII262151 BSE262151 CCA262151 CLW262151 CVS262151 DFO262151 DPK262151 DZG262151 EJC262151 ESY262151 FCU262151 FMQ262151 FWM262151 GGI262151 GQE262151 HAA262151 HJW262151 HTS262151 IDO262151 INK262151 IXG262151 JHC262151 JQY262151 KAU262151 KKQ262151 KUM262151 LEI262151 LOE262151 LYA262151 MHW262151 MRS262151 NBO262151 NLK262151 NVG262151 OFC262151 OOY262151 OYU262151 PIQ262151 PSM262151 QCI262151 QME262151 QWA262151 RFW262151 RPS262151 RZO262151 SJK262151 STG262151 TDC262151 TMY262151 TWU262151 UGQ262151 UQM262151 VAI262151 VKE262151 VUA262151 WDW262151 WNS262151 WXO262151 BG327687 LC327687 UY327687 AEU327687 AOQ327687 AYM327687 BII327687 BSE327687 CCA327687 CLW327687 CVS327687 DFO327687 DPK327687 DZG327687 EJC327687 ESY327687 FCU327687 FMQ327687 FWM327687 GGI327687 GQE327687 HAA327687 HJW327687 HTS327687 IDO327687 INK327687 IXG327687 JHC327687 JQY327687 KAU327687 KKQ327687 KUM327687 LEI327687 LOE327687 LYA327687 MHW327687 MRS327687 NBO327687 NLK327687 NVG327687 OFC327687 OOY327687 OYU327687 PIQ327687 PSM327687 QCI327687 QME327687 QWA327687 RFW327687 RPS327687 RZO327687 SJK327687 STG327687 TDC327687 TMY327687 TWU327687 UGQ327687 UQM327687 VAI327687 VKE327687 VUA327687 WDW327687 WNS327687 WXO327687 BG393223 LC393223 UY393223 AEU393223 AOQ393223 AYM393223 BII393223 BSE393223 CCA393223 CLW393223 CVS393223 DFO393223 DPK393223 DZG393223 EJC393223 ESY393223 FCU393223 FMQ393223 FWM393223 GGI393223 GQE393223 HAA393223 HJW393223 HTS393223 IDO393223 INK393223 IXG393223 JHC393223 JQY393223 KAU393223 KKQ393223 KUM393223 LEI393223 LOE393223 LYA393223 MHW393223 MRS393223 NBO393223 NLK393223 NVG393223 OFC393223 OOY393223 OYU393223 PIQ393223 PSM393223 QCI393223 QME393223 QWA393223 RFW393223 RPS393223 RZO393223 SJK393223 STG393223 TDC393223 TMY393223 TWU393223 UGQ393223 UQM393223 VAI393223 VKE393223 VUA393223 WDW393223 WNS393223 WXO393223 BG458759 LC458759 UY458759 AEU458759 AOQ458759 AYM458759 BII458759 BSE458759 CCA458759 CLW458759 CVS458759 DFO458759 DPK458759 DZG458759 EJC458759 ESY458759 FCU458759 FMQ458759 FWM458759 GGI458759 GQE458759 HAA458759 HJW458759 HTS458759 IDO458759 INK458759 IXG458759 JHC458759 JQY458759 KAU458759 KKQ458759 KUM458759 LEI458759 LOE458759 LYA458759 MHW458759 MRS458759 NBO458759 NLK458759 NVG458759 OFC458759 OOY458759 OYU458759 PIQ458759 PSM458759 QCI458759 QME458759 QWA458759 RFW458759 RPS458759 RZO458759 SJK458759 STG458759 TDC458759 TMY458759 TWU458759 UGQ458759 UQM458759 VAI458759 VKE458759 VUA458759 WDW458759 WNS458759 WXO458759 BG524295 LC524295 UY524295 AEU524295 AOQ524295 AYM524295 BII524295 BSE524295 CCA524295 CLW524295 CVS524295 DFO524295 DPK524295 DZG524295 EJC524295 ESY524295 FCU524295 FMQ524295 FWM524295 GGI524295 GQE524295 HAA524295 HJW524295 HTS524295 IDO524295 INK524295 IXG524295 JHC524295 JQY524295 KAU524295 KKQ524295 KUM524295 LEI524295 LOE524295 LYA524295 MHW524295 MRS524295 NBO524295 NLK524295 NVG524295 OFC524295 OOY524295 OYU524295 PIQ524295 PSM524295 QCI524295 QME524295 QWA524295 RFW524295 RPS524295 RZO524295 SJK524295 STG524295 TDC524295 TMY524295 TWU524295 UGQ524295 UQM524295 VAI524295 VKE524295 VUA524295 WDW524295 WNS524295 WXO524295 BG589831 LC589831 UY589831 AEU589831 AOQ589831 AYM589831 BII589831 BSE589831 CCA589831 CLW589831 CVS589831 DFO589831 DPK589831 DZG589831 EJC589831 ESY589831 FCU589831 FMQ589831 FWM589831 GGI589831 GQE589831 HAA589831 HJW589831 HTS589831 IDO589831 INK589831 IXG589831 JHC589831 JQY589831 KAU589831 KKQ589831 KUM589831 LEI589831 LOE589831 LYA589831 MHW589831 MRS589831 NBO589831 NLK589831 NVG589831 OFC589831 OOY589831 OYU589831 PIQ589831 PSM589831 QCI589831 QME589831 QWA589831 RFW589831 RPS589831 RZO589831 SJK589831 STG589831 TDC589831 TMY589831 TWU589831 UGQ589831 UQM589831 VAI589831 VKE589831 VUA589831 WDW589831 WNS589831 WXO589831 BG655367 LC655367 UY655367 AEU655367 AOQ655367 AYM655367 BII655367 BSE655367 CCA655367 CLW655367 CVS655367 DFO655367 DPK655367 DZG655367 EJC655367 ESY655367 FCU655367 FMQ655367 FWM655367 GGI655367 GQE655367 HAA655367 HJW655367 HTS655367 IDO655367 INK655367 IXG655367 JHC655367 JQY655367 KAU655367 KKQ655367 KUM655367 LEI655367 LOE655367 LYA655367 MHW655367 MRS655367 NBO655367 NLK655367 NVG655367 OFC655367 OOY655367 OYU655367 PIQ655367 PSM655367 QCI655367 QME655367 QWA655367 RFW655367 RPS655367 RZO655367 SJK655367 STG655367 TDC655367 TMY655367 TWU655367 UGQ655367 UQM655367 VAI655367 VKE655367 VUA655367 WDW655367 WNS655367 WXO655367 BG720903 LC720903 UY720903 AEU720903 AOQ720903 AYM720903 BII720903 BSE720903 CCA720903 CLW720903 CVS720903 DFO720903 DPK720903 DZG720903 EJC720903 ESY720903 FCU720903 FMQ720903 FWM720903 GGI720903 GQE720903 HAA720903 HJW720903 HTS720903 IDO720903 INK720903 IXG720903 JHC720903 JQY720903 KAU720903 KKQ720903 KUM720903 LEI720903 LOE720903 LYA720903 MHW720903 MRS720903 NBO720903 NLK720903 NVG720903 OFC720903 OOY720903 OYU720903 PIQ720903 PSM720903 QCI720903 QME720903 QWA720903 RFW720903 RPS720903 RZO720903 SJK720903 STG720903 TDC720903 TMY720903 TWU720903 UGQ720903 UQM720903 VAI720903 VKE720903 VUA720903 WDW720903 WNS720903 WXO720903 BG786439 LC786439 UY786439 AEU786439 AOQ786439 AYM786439 BII786439 BSE786439 CCA786439 CLW786439 CVS786439 DFO786439 DPK786439 DZG786439 EJC786439 ESY786439 FCU786439 FMQ786439 FWM786439 GGI786439 GQE786439 HAA786439 HJW786439 HTS786439 IDO786439 INK786439 IXG786439 JHC786439 JQY786439 KAU786439 KKQ786439 KUM786439 LEI786439 LOE786439 LYA786439 MHW786439 MRS786439 NBO786439 NLK786439 NVG786439 OFC786439 OOY786439 OYU786439 PIQ786439 PSM786439 QCI786439 QME786439 QWA786439 RFW786439 RPS786439 RZO786439 SJK786439 STG786439 TDC786439 TMY786439 TWU786439 UGQ786439 UQM786439 VAI786439 VKE786439 VUA786439 WDW786439 WNS786439 WXO786439 BG851975 LC851975 UY851975 AEU851975 AOQ851975 AYM851975 BII851975 BSE851975 CCA851975 CLW851975 CVS851975 DFO851975 DPK851975 DZG851975 EJC851975 ESY851975 FCU851975 FMQ851975 FWM851975 GGI851975 GQE851975 HAA851975 HJW851975 HTS851975 IDO851975 INK851975 IXG851975 JHC851975 JQY851975 KAU851975 KKQ851975 KUM851975 LEI851975 LOE851975 LYA851975 MHW851975 MRS851975 NBO851975 NLK851975 NVG851975 OFC851975 OOY851975 OYU851975 PIQ851975 PSM851975 QCI851975 QME851975 QWA851975 RFW851975 RPS851975 RZO851975 SJK851975 STG851975 TDC851975 TMY851975 TWU851975 UGQ851975 UQM851975 VAI851975 VKE851975 VUA851975 WDW851975 WNS851975 WXO851975 BG917511 LC917511 UY917511 AEU917511 AOQ917511 AYM917511 BII917511 BSE917511 CCA917511 CLW917511 CVS917511 DFO917511 DPK917511 DZG917511 EJC917511 ESY917511 FCU917511 FMQ917511 FWM917511 GGI917511 GQE917511 HAA917511 HJW917511 HTS917511 IDO917511 INK917511 IXG917511 JHC917511 JQY917511 KAU917511 KKQ917511 KUM917511 LEI917511 LOE917511 LYA917511 MHW917511 MRS917511 NBO917511 NLK917511 NVG917511 OFC917511 OOY917511 OYU917511 PIQ917511 PSM917511 QCI917511 QME917511 QWA917511 RFW917511 RPS917511 RZO917511 SJK917511 STG917511 TDC917511 TMY917511 TWU917511 UGQ917511 UQM917511 VAI917511 VKE917511 VUA917511 WDW917511 WNS917511 WXO917511 BG983047 LC983047 UY983047 AEU983047 AOQ983047 AYM983047 BII983047 BSE983047 CCA983047 CLW983047 CVS983047 DFO983047 DPK983047 DZG983047 EJC983047 ESY983047 FCU983047 FMQ983047 FWM983047 GGI983047 GQE983047 HAA983047 HJW983047 HTS983047 IDO983047 INK983047 IXG983047 JHC983047 JQY983047 KAU983047 KKQ983047 KUM983047 LEI983047 LOE983047 LYA983047 MHW983047 MRS983047 NBO983047 NLK983047 NVG983047 OFC983047 OOY983047 OYU983047 PIQ983047 PSM983047 QCI983047 QME983047 QWA983047 RFW983047 RPS983047 RZO983047 SJK983047 STG983047 TDC983047 TMY983047 TWU983047 UGQ983047 UQM983047 VAI983047 VKE983047 VUA983047 WDW983047 WNS983047 WXO983047"/>
    <dataValidation allowBlank="1" showInputMessage="1" showErrorMessage="1" promptTitle="Pro-Rate Dealer Salary" prompt="If Dealer Salary is not allocated on the financial statement (Page 2): _x000a_Enter the Dealer Salary amount for the Total Dealership._x000a_14% of this amount is allocated to the parts department." sqref="AO10 KK10 UG10 AEC10 ANY10 AXU10 BHQ10 BRM10 CBI10 CLE10 CVA10 DEW10 DOS10 DYO10 EIK10 ESG10 FCC10 FLY10 FVU10 GFQ10 GPM10 GZI10 HJE10 HTA10 ICW10 IMS10 IWO10 JGK10 JQG10 KAC10 KJY10 KTU10 LDQ10 LNM10 LXI10 MHE10 MRA10 NAW10 NKS10 NUO10 OEK10 OOG10 OYC10 PHY10 PRU10 QBQ10 QLM10 QVI10 RFE10 RPA10 RYW10 SIS10 SSO10 TCK10 TMG10 TWC10 UFY10 UPU10 UZQ10 VJM10 VTI10 WDE10 WNA10 WWW10 AO65546 KK65546 UG65546 AEC65546 ANY65546 AXU65546 BHQ65546 BRM65546 CBI65546 CLE65546 CVA65546 DEW65546 DOS65546 DYO65546 EIK65546 ESG65546 FCC65546 FLY65546 FVU65546 GFQ65546 GPM65546 GZI65546 HJE65546 HTA65546 ICW65546 IMS65546 IWO65546 JGK65546 JQG65546 KAC65546 KJY65546 KTU65546 LDQ65546 LNM65546 LXI65546 MHE65546 MRA65546 NAW65546 NKS65546 NUO65546 OEK65546 OOG65546 OYC65546 PHY65546 PRU65546 QBQ65546 QLM65546 QVI65546 RFE65546 RPA65546 RYW65546 SIS65546 SSO65546 TCK65546 TMG65546 TWC65546 UFY65546 UPU65546 UZQ65546 VJM65546 VTI65546 WDE65546 WNA65546 WWW65546 AO131082 KK131082 UG131082 AEC131082 ANY131082 AXU131082 BHQ131082 BRM131082 CBI131082 CLE131082 CVA131082 DEW131082 DOS131082 DYO131082 EIK131082 ESG131082 FCC131082 FLY131082 FVU131082 GFQ131082 GPM131082 GZI131082 HJE131082 HTA131082 ICW131082 IMS131082 IWO131082 JGK131082 JQG131082 KAC131082 KJY131082 KTU131082 LDQ131082 LNM131082 LXI131082 MHE131082 MRA131082 NAW131082 NKS131082 NUO131082 OEK131082 OOG131082 OYC131082 PHY131082 PRU131082 QBQ131082 QLM131082 QVI131082 RFE131082 RPA131082 RYW131082 SIS131082 SSO131082 TCK131082 TMG131082 TWC131082 UFY131082 UPU131082 UZQ131082 VJM131082 VTI131082 WDE131082 WNA131082 WWW131082 AO196618 KK196618 UG196618 AEC196618 ANY196618 AXU196618 BHQ196618 BRM196618 CBI196618 CLE196618 CVA196618 DEW196618 DOS196618 DYO196618 EIK196618 ESG196618 FCC196618 FLY196618 FVU196618 GFQ196618 GPM196618 GZI196618 HJE196618 HTA196618 ICW196618 IMS196618 IWO196618 JGK196618 JQG196618 KAC196618 KJY196618 KTU196618 LDQ196618 LNM196618 LXI196618 MHE196618 MRA196618 NAW196618 NKS196618 NUO196618 OEK196618 OOG196618 OYC196618 PHY196618 PRU196618 QBQ196618 QLM196618 QVI196618 RFE196618 RPA196618 RYW196618 SIS196618 SSO196618 TCK196618 TMG196618 TWC196618 UFY196618 UPU196618 UZQ196618 VJM196618 VTI196618 WDE196618 WNA196618 WWW196618 AO262154 KK262154 UG262154 AEC262154 ANY262154 AXU262154 BHQ262154 BRM262154 CBI262154 CLE262154 CVA262154 DEW262154 DOS262154 DYO262154 EIK262154 ESG262154 FCC262154 FLY262154 FVU262154 GFQ262154 GPM262154 GZI262154 HJE262154 HTA262154 ICW262154 IMS262154 IWO262154 JGK262154 JQG262154 KAC262154 KJY262154 KTU262154 LDQ262154 LNM262154 LXI262154 MHE262154 MRA262154 NAW262154 NKS262154 NUO262154 OEK262154 OOG262154 OYC262154 PHY262154 PRU262154 QBQ262154 QLM262154 QVI262154 RFE262154 RPA262154 RYW262154 SIS262154 SSO262154 TCK262154 TMG262154 TWC262154 UFY262154 UPU262154 UZQ262154 VJM262154 VTI262154 WDE262154 WNA262154 WWW262154 AO327690 KK327690 UG327690 AEC327690 ANY327690 AXU327690 BHQ327690 BRM327690 CBI327690 CLE327690 CVA327690 DEW327690 DOS327690 DYO327690 EIK327690 ESG327690 FCC327690 FLY327690 FVU327690 GFQ327690 GPM327690 GZI327690 HJE327690 HTA327690 ICW327690 IMS327690 IWO327690 JGK327690 JQG327690 KAC327690 KJY327690 KTU327690 LDQ327690 LNM327690 LXI327690 MHE327690 MRA327690 NAW327690 NKS327690 NUO327690 OEK327690 OOG327690 OYC327690 PHY327690 PRU327690 QBQ327690 QLM327690 QVI327690 RFE327690 RPA327690 RYW327690 SIS327690 SSO327690 TCK327690 TMG327690 TWC327690 UFY327690 UPU327690 UZQ327690 VJM327690 VTI327690 WDE327690 WNA327690 WWW327690 AO393226 KK393226 UG393226 AEC393226 ANY393226 AXU393226 BHQ393226 BRM393226 CBI393226 CLE393226 CVA393226 DEW393226 DOS393226 DYO393226 EIK393226 ESG393226 FCC393226 FLY393226 FVU393226 GFQ393226 GPM393226 GZI393226 HJE393226 HTA393226 ICW393226 IMS393226 IWO393226 JGK393226 JQG393226 KAC393226 KJY393226 KTU393226 LDQ393226 LNM393226 LXI393226 MHE393226 MRA393226 NAW393226 NKS393226 NUO393226 OEK393226 OOG393226 OYC393226 PHY393226 PRU393226 QBQ393226 QLM393226 QVI393226 RFE393226 RPA393226 RYW393226 SIS393226 SSO393226 TCK393226 TMG393226 TWC393226 UFY393226 UPU393226 UZQ393226 VJM393226 VTI393226 WDE393226 WNA393226 WWW393226 AO458762 KK458762 UG458762 AEC458762 ANY458762 AXU458762 BHQ458762 BRM458762 CBI458762 CLE458762 CVA458762 DEW458762 DOS458762 DYO458762 EIK458762 ESG458762 FCC458762 FLY458762 FVU458762 GFQ458762 GPM458762 GZI458762 HJE458762 HTA458762 ICW458762 IMS458762 IWO458762 JGK458762 JQG458762 KAC458762 KJY458762 KTU458762 LDQ458762 LNM458762 LXI458762 MHE458762 MRA458762 NAW458762 NKS458762 NUO458762 OEK458762 OOG458762 OYC458762 PHY458762 PRU458762 QBQ458762 QLM458762 QVI458762 RFE458762 RPA458762 RYW458762 SIS458762 SSO458762 TCK458762 TMG458762 TWC458762 UFY458762 UPU458762 UZQ458762 VJM458762 VTI458762 WDE458762 WNA458762 WWW458762 AO524298 KK524298 UG524298 AEC524298 ANY524298 AXU524298 BHQ524298 BRM524298 CBI524298 CLE524298 CVA524298 DEW524298 DOS524298 DYO524298 EIK524298 ESG524298 FCC524298 FLY524298 FVU524298 GFQ524298 GPM524298 GZI524298 HJE524298 HTA524298 ICW524298 IMS524298 IWO524298 JGK524298 JQG524298 KAC524298 KJY524298 KTU524298 LDQ524298 LNM524298 LXI524298 MHE524298 MRA524298 NAW524298 NKS524298 NUO524298 OEK524298 OOG524298 OYC524298 PHY524298 PRU524298 QBQ524298 QLM524298 QVI524298 RFE524298 RPA524298 RYW524298 SIS524298 SSO524298 TCK524298 TMG524298 TWC524298 UFY524298 UPU524298 UZQ524298 VJM524298 VTI524298 WDE524298 WNA524298 WWW524298 AO589834 KK589834 UG589834 AEC589834 ANY589834 AXU589834 BHQ589834 BRM589834 CBI589834 CLE589834 CVA589834 DEW589834 DOS589834 DYO589834 EIK589834 ESG589834 FCC589834 FLY589834 FVU589834 GFQ589834 GPM589834 GZI589834 HJE589834 HTA589834 ICW589834 IMS589834 IWO589834 JGK589834 JQG589834 KAC589834 KJY589834 KTU589834 LDQ589834 LNM589834 LXI589834 MHE589834 MRA589834 NAW589834 NKS589834 NUO589834 OEK589834 OOG589834 OYC589834 PHY589834 PRU589834 QBQ589834 QLM589834 QVI589834 RFE589834 RPA589834 RYW589834 SIS589834 SSO589834 TCK589834 TMG589834 TWC589834 UFY589834 UPU589834 UZQ589834 VJM589834 VTI589834 WDE589834 WNA589834 WWW589834 AO655370 KK655370 UG655370 AEC655370 ANY655370 AXU655370 BHQ655370 BRM655370 CBI655370 CLE655370 CVA655370 DEW655370 DOS655370 DYO655370 EIK655370 ESG655370 FCC655370 FLY655370 FVU655370 GFQ655370 GPM655370 GZI655370 HJE655370 HTA655370 ICW655370 IMS655370 IWO655370 JGK655370 JQG655370 KAC655370 KJY655370 KTU655370 LDQ655370 LNM655370 LXI655370 MHE655370 MRA655370 NAW655370 NKS655370 NUO655370 OEK655370 OOG655370 OYC655370 PHY655370 PRU655370 QBQ655370 QLM655370 QVI655370 RFE655370 RPA655370 RYW655370 SIS655370 SSO655370 TCK655370 TMG655370 TWC655370 UFY655370 UPU655370 UZQ655370 VJM655370 VTI655370 WDE655370 WNA655370 WWW655370 AO720906 KK720906 UG720906 AEC720906 ANY720906 AXU720906 BHQ720906 BRM720906 CBI720906 CLE720906 CVA720906 DEW720906 DOS720906 DYO720906 EIK720906 ESG720906 FCC720906 FLY720906 FVU720906 GFQ720906 GPM720906 GZI720906 HJE720906 HTA720906 ICW720906 IMS720906 IWO720906 JGK720906 JQG720906 KAC720906 KJY720906 KTU720906 LDQ720906 LNM720906 LXI720906 MHE720906 MRA720906 NAW720906 NKS720906 NUO720906 OEK720906 OOG720906 OYC720906 PHY720906 PRU720906 QBQ720906 QLM720906 QVI720906 RFE720906 RPA720906 RYW720906 SIS720906 SSO720906 TCK720906 TMG720906 TWC720906 UFY720906 UPU720906 UZQ720906 VJM720906 VTI720906 WDE720906 WNA720906 WWW720906 AO786442 KK786442 UG786442 AEC786442 ANY786442 AXU786442 BHQ786442 BRM786442 CBI786442 CLE786442 CVA786442 DEW786442 DOS786442 DYO786442 EIK786442 ESG786442 FCC786442 FLY786442 FVU786442 GFQ786442 GPM786442 GZI786442 HJE786442 HTA786442 ICW786442 IMS786442 IWO786442 JGK786442 JQG786442 KAC786442 KJY786442 KTU786442 LDQ786442 LNM786442 LXI786442 MHE786442 MRA786442 NAW786442 NKS786442 NUO786442 OEK786442 OOG786442 OYC786442 PHY786442 PRU786442 QBQ786442 QLM786442 QVI786442 RFE786442 RPA786442 RYW786442 SIS786442 SSO786442 TCK786442 TMG786442 TWC786442 UFY786442 UPU786442 UZQ786442 VJM786442 VTI786442 WDE786442 WNA786442 WWW786442 AO851978 KK851978 UG851978 AEC851978 ANY851978 AXU851978 BHQ851978 BRM851978 CBI851978 CLE851978 CVA851978 DEW851978 DOS851978 DYO851978 EIK851978 ESG851978 FCC851978 FLY851978 FVU851978 GFQ851978 GPM851978 GZI851978 HJE851978 HTA851978 ICW851978 IMS851978 IWO851978 JGK851978 JQG851978 KAC851978 KJY851978 KTU851978 LDQ851978 LNM851978 LXI851978 MHE851978 MRA851978 NAW851978 NKS851978 NUO851978 OEK851978 OOG851978 OYC851978 PHY851978 PRU851978 QBQ851978 QLM851978 QVI851978 RFE851978 RPA851978 RYW851978 SIS851978 SSO851978 TCK851978 TMG851978 TWC851978 UFY851978 UPU851978 UZQ851978 VJM851978 VTI851978 WDE851978 WNA851978 WWW851978 AO917514 KK917514 UG917514 AEC917514 ANY917514 AXU917514 BHQ917514 BRM917514 CBI917514 CLE917514 CVA917514 DEW917514 DOS917514 DYO917514 EIK917514 ESG917514 FCC917514 FLY917514 FVU917514 GFQ917514 GPM917514 GZI917514 HJE917514 HTA917514 ICW917514 IMS917514 IWO917514 JGK917514 JQG917514 KAC917514 KJY917514 KTU917514 LDQ917514 LNM917514 LXI917514 MHE917514 MRA917514 NAW917514 NKS917514 NUO917514 OEK917514 OOG917514 OYC917514 PHY917514 PRU917514 QBQ917514 QLM917514 QVI917514 RFE917514 RPA917514 RYW917514 SIS917514 SSO917514 TCK917514 TMG917514 TWC917514 UFY917514 UPU917514 UZQ917514 VJM917514 VTI917514 WDE917514 WNA917514 WWW917514 AO983050 KK983050 UG983050 AEC983050 ANY983050 AXU983050 BHQ983050 BRM983050 CBI983050 CLE983050 CVA983050 DEW983050 DOS983050 DYO983050 EIK983050 ESG983050 FCC983050 FLY983050 FVU983050 GFQ983050 GPM983050 GZI983050 HJE983050 HTA983050 ICW983050 IMS983050 IWO983050 JGK983050 JQG983050 KAC983050 KJY983050 KTU983050 LDQ983050 LNM983050 LXI983050 MHE983050 MRA983050 NAW983050 NKS983050 NUO983050 OEK983050 OOG983050 OYC983050 PHY983050 PRU983050 QBQ983050 QLM983050 QVI983050 RFE983050 RPA983050 RYW983050 SIS983050 SSO983050 TCK983050 TMG983050 TWC983050 UFY983050 UPU983050 UZQ983050 VJM983050 VTI983050 WDE983050 WNA983050 WWW983050 BG10 LC10 UY10 AEU10 AOQ10 AYM10 BII10 BSE10 CCA10 CLW10 CVS10 DFO10 DPK10 DZG10 EJC10 ESY10 FCU10 FMQ10 FWM10 GGI10 GQE10 HAA10 HJW10 HTS10 IDO10 INK10 IXG10 JHC10 JQY10 KAU10 KKQ10 KUM10 LEI10 LOE10 LYA10 MHW10 MRS10 NBO10 NLK10 NVG10 OFC10 OOY10 OYU10 PIQ10 PSM10 QCI10 QME10 QWA10 RFW10 RPS10 RZO10 SJK10 STG10 TDC10 TMY10 TWU10 UGQ10 UQM10 VAI10 VKE10 VUA10 WDW10 WNS10 WXO10 BG65546 LC65546 UY65546 AEU65546 AOQ65546 AYM65546 BII65546 BSE65546 CCA65546 CLW65546 CVS65546 DFO65546 DPK65546 DZG65546 EJC65546 ESY65546 FCU65546 FMQ65546 FWM65546 GGI65546 GQE65546 HAA65546 HJW65546 HTS65546 IDO65546 INK65546 IXG65546 JHC65546 JQY65546 KAU65546 KKQ65546 KUM65546 LEI65546 LOE65546 LYA65546 MHW65546 MRS65546 NBO65546 NLK65546 NVG65546 OFC65546 OOY65546 OYU65546 PIQ65546 PSM65546 QCI65546 QME65546 QWA65546 RFW65546 RPS65546 RZO65546 SJK65546 STG65546 TDC65546 TMY65546 TWU65546 UGQ65546 UQM65546 VAI65546 VKE65546 VUA65546 WDW65546 WNS65546 WXO65546 BG131082 LC131082 UY131082 AEU131082 AOQ131082 AYM131082 BII131082 BSE131082 CCA131082 CLW131082 CVS131082 DFO131082 DPK131082 DZG131082 EJC131082 ESY131082 FCU131082 FMQ131082 FWM131082 GGI131082 GQE131082 HAA131082 HJW131082 HTS131082 IDO131082 INK131082 IXG131082 JHC131082 JQY131082 KAU131082 KKQ131082 KUM131082 LEI131082 LOE131082 LYA131082 MHW131082 MRS131082 NBO131082 NLK131082 NVG131082 OFC131082 OOY131082 OYU131082 PIQ131082 PSM131082 QCI131082 QME131082 QWA131082 RFW131082 RPS131082 RZO131082 SJK131082 STG131082 TDC131082 TMY131082 TWU131082 UGQ131082 UQM131082 VAI131082 VKE131082 VUA131082 WDW131082 WNS131082 WXO131082 BG196618 LC196618 UY196618 AEU196618 AOQ196618 AYM196618 BII196618 BSE196618 CCA196618 CLW196618 CVS196618 DFO196618 DPK196618 DZG196618 EJC196618 ESY196618 FCU196618 FMQ196618 FWM196618 GGI196618 GQE196618 HAA196618 HJW196618 HTS196618 IDO196618 INK196618 IXG196618 JHC196618 JQY196618 KAU196618 KKQ196618 KUM196618 LEI196618 LOE196618 LYA196618 MHW196618 MRS196618 NBO196618 NLK196618 NVG196618 OFC196618 OOY196618 OYU196618 PIQ196618 PSM196618 QCI196618 QME196618 QWA196618 RFW196618 RPS196618 RZO196618 SJK196618 STG196618 TDC196618 TMY196618 TWU196618 UGQ196618 UQM196618 VAI196618 VKE196618 VUA196618 WDW196618 WNS196618 WXO196618 BG262154 LC262154 UY262154 AEU262154 AOQ262154 AYM262154 BII262154 BSE262154 CCA262154 CLW262154 CVS262154 DFO262154 DPK262154 DZG262154 EJC262154 ESY262154 FCU262154 FMQ262154 FWM262154 GGI262154 GQE262154 HAA262154 HJW262154 HTS262154 IDO262154 INK262154 IXG262154 JHC262154 JQY262154 KAU262154 KKQ262154 KUM262154 LEI262154 LOE262154 LYA262154 MHW262154 MRS262154 NBO262154 NLK262154 NVG262154 OFC262154 OOY262154 OYU262154 PIQ262154 PSM262154 QCI262154 QME262154 QWA262154 RFW262154 RPS262154 RZO262154 SJK262154 STG262154 TDC262154 TMY262154 TWU262154 UGQ262154 UQM262154 VAI262154 VKE262154 VUA262154 WDW262154 WNS262154 WXO262154 BG327690 LC327690 UY327690 AEU327690 AOQ327690 AYM327690 BII327690 BSE327690 CCA327690 CLW327690 CVS327690 DFO327690 DPK327690 DZG327690 EJC327690 ESY327690 FCU327690 FMQ327690 FWM327690 GGI327690 GQE327690 HAA327690 HJW327690 HTS327690 IDO327690 INK327690 IXG327690 JHC327690 JQY327690 KAU327690 KKQ327690 KUM327690 LEI327690 LOE327690 LYA327690 MHW327690 MRS327690 NBO327690 NLK327690 NVG327690 OFC327690 OOY327690 OYU327690 PIQ327690 PSM327690 QCI327690 QME327690 QWA327690 RFW327690 RPS327690 RZO327690 SJK327690 STG327690 TDC327690 TMY327690 TWU327690 UGQ327690 UQM327690 VAI327690 VKE327690 VUA327690 WDW327690 WNS327690 WXO327690 BG393226 LC393226 UY393226 AEU393226 AOQ393226 AYM393226 BII393226 BSE393226 CCA393226 CLW393226 CVS393226 DFO393226 DPK393226 DZG393226 EJC393226 ESY393226 FCU393226 FMQ393226 FWM393226 GGI393226 GQE393226 HAA393226 HJW393226 HTS393226 IDO393226 INK393226 IXG393226 JHC393226 JQY393226 KAU393226 KKQ393226 KUM393226 LEI393226 LOE393226 LYA393226 MHW393226 MRS393226 NBO393226 NLK393226 NVG393226 OFC393226 OOY393226 OYU393226 PIQ393226 PSM393226 QCI393226 QME393226 QWA393226 RFW393226 RPS393226 RZO393226 SJK393226 STG393226 TDC393226 TMY393226 TWU393226 UGQ393226 UQM393226 VAI393226 VKE393226 VUA393226 WDW393226 WNS393226 WXO393226 BG458762 LC458762 UY458762 AEU458762 AOQ458762 AYM458762 BII458762 BSE458762 CCA458762 CLW458762 CVS458762 DFO458762 DPK458762 DZG458762 EJC458762 ESY458762 FCU458762 FMQ458762 FWM458762 GGI458762 GQE458762 HAA458762 HJW458762 HTS458762 IDO458762 INK458762 IXG458762 JHC458762 JQY458762 KAU458762 KKQ458762 KUM458762 LEI458762 LOE458762 LYA458762 MHW458762 MRS458762 NBO458762 NLK458762 NVG458762 OFC458762 OOY458762 OYU458762 PIQ458762 PSM458762 QCI458762 QME458762 QWA458762 RFW458762 RPS458762 RZO458762 SJK458762 STG458762 TDC458762 TMY458762 TWU458762 UGQ458762 UQM458762 VAI458762 VKE458762 VUA458762 WDW458762 WNS458762 WXO458762 BG524298 LC524298 UY524298 AEU524298 AOQ524298 AYM524298 BII524298 BSE524298 CCA524298 CLW524298 CVS524298 DFO524298 DPK524298 DZG524298 EJC524298 ESY524298 FCU524298 FMQ524298 FWM524298 GGI524298 GQE524298 HAA524298 HJW524298 HTS524298 IDO524298 INK524298 IXG524298 JHC524298 JQY524298 KAU524298 KKQ524298 KUM524298 LEI524298 LOE524298 LYA524298 MHW524298 MRS524298 NBO524298 NLK524298 NVG524298 OFC524298 OOY524298 OYU524298 PIQ524298 PSM524298 QCI524298 QME524298 QWA524298 RFW524298 RPS524298 RZO524298 SJK524298 STG524298 TDC524298 TMY524298 TWU524298 UGQ524298 UQM524298 VAI524298 VKE524298 VUA524298 WDW524298 WNS524298 WXO524298 BG589834 LC589834 UY589834 AEU589834 AOQ589834 AYM589834 BII589834 BSE589834 CCA589834 CLW589834 CVS589834 DFO589834 DPK589834 DZG589834 EJC589834 ESY589834 FCU589834 FMQ589834 FWM589834 GGI589834 GQE589834 HAA589834 HJW589834 HTS589834 IDO589834 INK589834 IXG589834 JHC589834 JQY589834 KAU589834 KKQ589834 KUM589834 LEI589834 LOE589834 LYA589834 MHW589834 MRS589834 NBO589834 NLK589834 NVG589834 OFC589834 OOY589834 OYU589834 PIQ589834 PSM589834 QCI589834 QME589834 QWA589834 RFW589834 RPS589834 RZO589834 SJK589834 STG589834 TDC589834 TMY589834 TWU589834 UGQ589834 UQM589834 VAI589834 VKE589834 VUA589834 WDW589834 WNS589834 WXO589834 BG655370 LC655370 UY655370 AEU655370 AOQ655370 AYM655370 BII655370 BSE655370 CCA655370 CLW655370 CVS655370 DFO655370 DPK655370 DZG655370 EJC655370 ESY655370 FCU655370 FMQ655370 FWM655370 GGI655370 GQE655370 HAA655370 HJW655370 HTS655370 IDO655370 INK655370 IXG655370 JHC655370 JQY655370 KAU655370 KKQ655370 KUM655370 LEI655370 LOE655370 LYA655370 MHW655370 MRS655370 NBO655370 NLK655370 NVG655370 OFC655370 OOY655370 OYU655370 PIQ655370 PSM655370 QCI655370 QME655370 QWA655370 RFW655370 RPS655370 RZO655370 SJK655370 STG655370 TDC655370 TMY655370 TWU655370 UGQ655370 UQM655370 VAI655370 VKE655370 VUA655370 WDW655370 WNS655370 WXO655370 BG720906 LC720906 UY720906 AEU720906 AOQ720906 AYM720906 BII720906 BSE720906 CCA720906 CLW720906 CVS720906 DFO720906 DPK720906 DZG720906 EJC720906 ESY720906 FCU720906 FMQ720906 FWM720906 GGI720906 GQE720906 HAA720906 HJW720906 HTS720906 IDO720906 INK720906 IXG720906 JHC720906 JQY720906 KAU720906 KKQ720906 KUM720906 LEI720906 LOE720906 LYA720906 MHW720906 MRS720906 NBO720906 NLK720906 NVG720906 OFC720906 OOY720906 OYU720906 PIQ720906 PSM720906 QCI720906 QME720906 QWA720906 RFW720906 RPS720906 RZO720906 SJK720906 STG720906 TDC720906 TMY720906 TWU720906 UGQ720906 UQM720906 VAI720906 VKE720906 VUA720906 WDW720906 WNS720906 WXO720906 BG786442 LC786442 UY786442 AEU786442 AOQ786442 AYM786442 BII786442 BSE786442 CCA786442 CLW786442 CVS786442 DFO786442 DPK786442 DZG786442 EJC786442 ESY786442 FCU786442 FMQ786442 FWM786442 GGI786442 GQE786442 HAA786442 HJW786442 HTS786442 IDO786442 INK786442 IXG786442 JHC786442 JQY786442 KAU786442 KKQ786442 KUM786442 LEI786442 LOE786442 LYA786442 MHW786442 MRS786442 NBO786442 NLK786442 NVG786442 OFC786442 OOY786442 OYU786442 PIQ786442 PSM786442 QCI786442 QME786442 QWA786442 RFW786442 RPS786442 RZO786442 SJK786442 STG786442 TDC786442 TMY786442 TWU786442 UGQ786442 UQM786442 VAI786442 VKE786442 VUA786442 WDW786442 WNS786442 WXO786442 BG851978 LC851978 UY851978 AEU851978 AOQ851978 AYM851978 BII851978 BSE851978 CCA851978 CLW851978 CVS851978 DFO851978 DPK851978 DZG851978 EJC851978 ESY851978 FCU851978 FMQ851978 FWM851978 GGI851978 GQE851978 HAA851978 HJW851978 HTS851978 IDO851978 INK851978 IXG851978 JHC851978 JQY851978 KAU851978 KKQ851978 KUM851978 LEI851978 LOE851978 LYA851978 MHW851978 MRS851978 NBO851978 NLK851978 NVG851978 OFC851978 OOY851978 OYU851978 PIQ851978 PSM851978 QCI851978 QME851978 QWA851978 RFW851978 RPS851978 RZO851978 SJK851978 STG851978 TDC851978 TMY851978 TWU851978 UGQ851978 UQM851978 VAI851978 VKE851978 VUA851978 WDW851978 WNS851978 WXO851978 BG917514 LC917514 UY917514 AEU917514 AOQ917514 AYM917514 BII917514 BSE917514 CCA917514 CLW917514 CVS917514 DFO917514 DPK917514 DZG917514 EJC917514 ESY917514 FCU917514 FMQ917514 FWM917514 GGI917514 GQE917514 HAA917514 HJW917514 HTS917514 IDO917514 INK917514 IXG917514 JHC917514 JQY917514 KAU917514 KKQ917514 KUM917514 LEI917514 LOE917514 LYA917514 MHW917514 MRS917514 NBO917514 NLK917514 NVG917514 OFC917514 OOY917514 OYU917514 PIQ917514 PSM917514 QCI917514 QME917514 QWA917514 RFW917514 RPS917514 RZO917514 SJK917514 STG917514 TDC917514 TMY917514 TWU917514 UGQ917514 UQM917514 VAI917514 VKE917514 VUA917514 WDW917514 WNS917514 WXO917514 BG983050 LC983050 UY983050 AEU983050 AOQ983050 AYM983050 BII983050 BSE983050 CCA983050 CLW983050 CVS983050 DFO983050 DPK983050 DZG983050 EJC983050 ESY983050 FCU983050 FMQ983050 FWM983050 GGI983050 GQE983050 HAA983050 HJW983050 HTS983050 IDO983050 INK983050 IXG983050 JHC983050 JQY983050 KAU983050 KKQ983050 KUM983050 LEI983050 LOE983050 LYA983050 MHW983050 MRS983050 NBO983050 NLK983050 NVG983050 OFC983050 OOY983050 OYU983050 PIQ983050 PSM983050 QCI983050 QME983050 QWA983050 RFW983050 RPS983050 RZO983050 SJK983050 STG983050 TDC983050 TMY983050 TWU983050 UGQ983050 UQM983050 VAI983050 VKE983050 VUA983050 WDW983050 WNS983050 WXO983050"/>
    <dataValidation allowBlank="1" showInputMessage="1" showErrorMessage="1" promptTitle="Pro-Rate G&amp;A Expenses" prompt="If G&amp;A expenses are not allocated on the financial statement (Page 2): _x000a_Enter the G&amp;A Expense amount for the Total Dealership._x000a_14% of this amount is allocated to the parts department." sqref="AU8 KQ8 UM8 AEI8 AOE8 AYA8 BHW8 BRS8 CBO8 CLK8 CVG8 DFC8 DOY8 DYU8 EIQ8 ESM8 FCI8 FME8 FWA8 GFW8 GPS8 GZO8 HJK8 HTG8 IDC8 IMY8 IWU8 JGQ8 JQM8 KAI8 KKE8 KUA8 LDW8 LNS8 LXO8 MHK8 MRG8 NBC8 NKY8 NUU8 OEQ8 OOM8 OYI8 PIE8 PSA8 QBW8 QLS8 QVO8 RFK8 RPG8 RZC8 SIY8 SSU8 TCQ8 TMM8 TWI8 UGE8 UQA8 UZW8 VJS8 VTO8 WDK8 WNG8 WXC8 AU65544 KQ65544 UM65544 AEI65544 AOE65544 AYA65544 BHW65544 BRS65544 CBO65544 CLK65544 CVG65544 DFC65544 DOY65544 DYU65544 EIQ65544 ESM65544 FCI65544 FME65544 FWA65544 GFW65544 GPS65544 GZO65544 HJK65544 HTG65544 IDC65544 IMY65544 IWU65544 JGQ65544 JQM65544 KAI65544 KKE65544 KUA65544 LDW65544 LNS65544 LXO65544 MHK65544 MRG65544 NBC65544 NKY65544 NUU65544 OEQ65544 OOM65544 OYI65544 PIE65544 PSA65544 QBW65544 QLS65544 QVO65544 RFK65544 RPG65544 RZC65544 SIY65544 SSU65544 TCQ65544 TMM65544 TWI65544 UGE65544 UQA65544 UZW65544 VJS65544 VTO65544 WDK65544 WNG65544 WXC65544 AU131080 KQ131080 UM131080 AEI131080 AOE131080 AYA131080 BHW131080 BRS131080 CBO131080 CLK131080 CVG131080 DFC131080 DOY131080 DYU131080 EIQ131080 ESM131080 FCI131080 FME131080 FWA131080 GFW131080 GPS131080 GZO131080 HJK131080 HTG131080 IDC131080 IMY131080 IWU131080 JGQ131080 JQM131080 KAI131080 KKE131080 KUA131080 LDW131080 LNS131080 LXO131080 MHK131080 MRG131080 NBC131080 NKY131080 NUU131080 OEQ131080 OOM131080 OYI131080 PIE131080 PSA131080 QBW131080 QLS131080 QVO131080 RFK131080 RPG131080 RZC131080 SIY131080 SSU131080 TCQ131080 TMM131080 TWI131080 UGE131080 UQA131080 UZW131080 VJS131080 VTO131080 WDK131080 WNG131080 WXC131080 AU196616 KQ196616 UM196616 AEI196616 AOE196616 AYA196616 BHW196616 BRS196616 CBO196616 CLK196616 CVG196616 DFC196616 DOY196616 DYU196616 EIQ196616 ESM196616 FCI196616 FME196616 FWA196616 GFW196616 GPS196616 GZO196616 HJK196616 HTG196616 IDC196616 IMY196616 IWU196616 JGQ196616 JQM196616 KAI196616 KKE196616 KUA196616 LDW196616 LNS196616 LXO196616 MHK196616 MRG196616 NBC196616 NKY196616 NUU196616 OEQ196616 OOM196616 OYI196616 PIE196616 PSA196616 QBW196616 QLS196616 QVO196616 RFK196616 RPG196616 RZC196616 SIY196616 SSU196616 TCQ196616 TMM196616 TWI196616 UGE196616 UQA196616 UZW196616 VJS196616 VTO196616 WDK196616 WNG196616 WXC196616 AU262152 KQ262152 UM262152 AEI262152 AOE262152 AYA262152 BHW262152 BRS262152 CBO262152 CLK262152 CVG262152 DFC262152 DOY262152 DYU262152 EIQ262152 ESM262152 FCI262152 FME262152 FWA262152 GFW262152 GPS262152 GZO262152 HJK262152 HTG262152 IDC262152 IMY262152 IWU262152 JGQ262152 JQM262152 KAI262152 KKE262152 KUA262152 LDW262152 LNS262152 LXO262152 MHK262152 MRG262152 NBC262152 NKY262152 NUU262152 OEQ262152 OOM262152 OYI262152 PIE262152 PSA262152 QBW262152 QLS262152 QVO262152 RFK262152 RPG262152 RZC262152 SIY262152 SSU262152 TCQ262152 TMM262152 TWI262152 UGE262152 UQA262152 UZW262152 VJS262152 VTO262152 WDK262152 WNG262152 WXC262152 AU327688 KQ327688 UM327688 AEI327688 AOE327688 AYA327688 BHW327688 BRS327688 CBO327688 CLK327688 CVG327688 DFC327688 DOY327688 DYU327688 EIQ327688 ESM327688 FCI327688 FME327688 FWA327688 GFW327688 GPS327688 GZO327688 HJK327688 HTG327688 IDC327688 IMY327688 IWU327688 JGQ327688 JQM327688 KAI327688 KKE327688 KUA327688 LDW327688 LNS327688 LXO327688 MHK327688 MRG327688 NBC327688 NKY327688 NUU327688 OEQ327688 OOM327688 OYI327688 PIE327688 PSA327688 QBW327688 QLS327688 QVO327688 RFK327688 RPG327688 RZC327688 SIY327688 SSU327688 TCQ327688 TMM327688 TWI327688 UGE327688 UQA327688 UZW327688 VJS327688 VTO327688 WDK327688 WNG327688 WXC327688 AU393224 KQ393224 UM393224 AEI393224 AOE393224 AYA393224 BHW393224 BRS393224 CBO393224 CLK393224 CVG393224 DFC393224 DOY393224 DYU393224 EIQ393224 ESM393224 FCI393224 FME393224 FWA393224 GFW393224 GPS393224 GZO393224 HJK393224 HTG393224 IDC393224 IMY393224 IWU393224 JGQ393224 JQM393224 KAI393224 KKE393224 KUA393224 LDW393224 LNS393224 LXO393224 MHK393224 MRG393224 NBC393224 NKY393224 NUU393224 OEQ393224 OOM393224 OYI393224 PIE393224 PSA393224 QBW393224 QLS393224 QVO393224 RFK393224 RPG393224 RZC393224 SIY393224 SSU393224 TCQ393224 TMM393224 TWI393224 UGE393224 UQA393224 UZW393224 VJS393224 VTO393224 WDK393224 WNG393224 WXC393224 AU458760 KQ458760 UM458760 AEI458760 AOE458760 AYA458760 BHW458760 BRS458760 CBO458760 CLK458760 CVG458760 DFC458760 DOY458760 DYU458760 EIQ458760 ESM458760 FCI458760 FME458760 FWA458760 GFW458760 GPS458760 GZO458760 HJK458760 HTG458760 IDC458760 IMY458760 IWU458760 JGQ458760 JQM458760 KAI458760 KKE458760 KUA458760 LDW458760 LNS458760 LXO458760 MHK458760 MRG458760 NBC458760 NKY458760 NUU458760 OEQ458760 OOM458760 OYI458760 PIE458760 PSA458760 QBW458760 QLS458760 QVO458760 RFK458760 RPG458760 RZC458760 SIY458760 SSU458760 TCQ458760 TMM458760 TWI458760 UGE458760 UQA458760 UZW458760 VJS458760 VTO458760 WDK458760 WNG458760 WXC458760 AU524296 KQ524296 UM524296 AEI524296 AOE524296 AYA524296 BHW524296 BRS524296 CBO524296 CLK524296 CVG524296 DFC524296 DOY524296 DYU524296 EIQ524296 ESM524296 FCI524296 FME524296 FWA524296 GFW524296 GPS524296 GZO524296 HJK524296 HTG524296 IDC524296 IMY524296 IWU524296 JGQ524296 JQM524296 KAI524296 KKE524296 KUA524296 LDW524296 LNS524296 LXO524296 MHK524296 MRG524296 NBC524296 NKY524296 NUU524296 OEQ524296 OOM524296 OYI524296 PIE524296 PSA524296 QBW524296 QLS524296 QVO524296 RFK524296 RPG524296 RZC524296 SIY524296 SSU524296 TCQ524296 TMM524296 TWI524296 UGE524296 UQA524296 UZW524296 VJS524296 VTO524296 WDK524296 WNG524296 WXC524296 AU589832 KQ589832 UM589832 AEI589832 AOE589832 AYA589832 BHW589832 BRS589832 CBO589832 CLK589832 CVG589832 DFC589832 DOY589832 DYU589832 EIQ589832 ESM589832 FCI589832 FME589832 FWA589832 GFW589832 GPS589832 GZO589832 HJK589832 HTG589832 IDC589832 IMY589832 IWU589832 JGQ589832 JQM589832 KAI589832 KKE589832 KUA589832 LDW589832 LNS589832 LXO589832 MHK589832 MRG589832 NBC589832 NKY589832 NUU589832 OEQ589832 OOM589832 OYI589832 PIE589832 PSA589832 QBW589832 QLS589832 QVO589832 RFK589832 RPG589832 RZC589832 SIY589832 SSU589832 TCQ589832 TMM589832 TWI589832 UGE589832 UQA589832 UZW589832 VJS589832 VTO589832 WDK589832 WNG589832 WXC589832 AU655368 KQ655368 UM655368 AEI655368 AOE655368 AYA655368 BHW655368 BRS655368 CBO655368 CLK655368 CVG655368 DFC655368 DOY655368 DYU655368 EIQ655368 ESM655368 FCI655368 FME655368 FWA655368 GFW655368 GPS655368 GZO655368 HJK655368 HTG655368 IDC655368 IMY655368 IWU655368 JGQ655368 JQM655368 KAI655368 KKE655368 KUA655368 LDW655368 LNS655368 LXO655368 MHK655368 MRG655368 NBC655368 NKY655368 NUU655368 OEQ655368 OOM655368 OYI655368 PIE655368 PSA655368 QBW655368 QLS655368 QVO655368 RFK655368 RPG655368 RZC655368 SIY655368 SSU655368 TCQ655368 TMM655368 TWI655368 UGE655368 UQA655368 UZW655368 VJS655368 VTO655368 WDK655368 WNG655368 WXC655368 AU720904 KQ720904 UM720904 AEI720904 AOE720904 AYA720904 BHW720904 BRS720904 CBO720904 CLK720904 CVG720904 DFC720904 DOY720904 DYU720904 EIQ720904 ESM720904 FCI720904 FME720904 FWA720904 GFW720904 GPS720904 GZO720904 HJK720904 HTG720904 IDC720904 IMY720904 IWU720904 JGQ720904 JQM720904 KAI720904 KKE720904 KUA720904 LDW720904 LNS720904 LXO720904 MHK720904 MRG720904 NBC720904 NKY720904 NUU720904 OEQ720904 OOM720904 OYI720904 PIE720904 PSA720904 QBW720904 QLS720904 QVO720904 RFK720904 RPG720904 RZC720904 SIY720904 SSU720904 TCQ720904 TMM720904 TWI720904 UGE720904 UQA720904 UZW720904 VJS720904 VTO720904 WDK720904 WNG720904 WXC720904 AU786440 KQ786440 UM786440 AEI786440 AOE786440 AYA786440 BHW786440 BRS786440 CBO786440 CLK786440 CVG786440 DFC786440 DOY786440 DYU786440 EIQ786440 ESM786440 FCI786440 FME786440 FWA786440 GFW786440 GPS786440 GZO786440 HJK786440 HTG786440 IDC786440 IMY786440 IWU786440 JGQ786440 JQM786440 KAI786440 KKE786440 KUA786440 LDW786440 LNS786440 LXO786440 MHK786440 MRG786440 NBC786440 NKY786440 NUU786440 OEQ786440 OOM786440 OYI786440 PIE786440 PSA786440 QBW786440 QLS786440 QVO786440 RFK786440 RPG786440 RZC786440 SIY786440 SSU786440 TCQ786440 TMM786440 TWI786440 UGE786440 UQA786440 UZW786440 VJS786440 VTO786440 WDK786440 WNG786440 WXC786440 AU851976 KQ851976 UM851976 AEI851976 AOE851976 AYA851976 BHW851976 BRS851976 CBO851976 CLK851976 CVG851976 DFC851976 DOY851976 DYU851976 EIQ851976 ESM851976 FCI851976 FME851976 FWA851976 GFW851976 GPS851976 GZO851976 HJK851976 HTG851976 IDC851976 IMY851976 IWU851976 JGQ851976 JQM851976 KAI851976 KKE851976 KUA851976 LDW851976 LNS851976 LXO851976 MHK851976 MRG851976 NBC851976 NKY851976 NUU851976 OEQ851976 OOM851976 OYI851976 PIE851976 PSA851976 QBW851976 QLS851976 QVO851976 RFK851976 RPG851976 RZC851976 SIY851976 SSU851976 TCQ851976 TMM851976 TWI851976 UGE851976 UQA851976 UZW851976 VJS851976 VTO851976 WDK851976 WNG851976 WXC851976 AU917512 KQ917512 UM917512 AEI917512 AOE917512 AYA917512 BHW917512 BRS917512 CBO917512 CLK917512 CVG917512 DFC917512 DOY917512 DYU917512 EIQ917512 ESM917512 FCI917512 FME917512 FWA917512 GFW917512 GPS917512 GZO917512 HJK917512 HTG917512 IDC917512 IMY917512 IWU917512 JGQ917512 JQM917512 KAI917512 KKE917512 KUA917512 LDW917512 LNS917512 LXO917512 MHK917512 MRG917512 NBC917512 NKY917512 NUU917512 OEQ917512 OOM917512 OYI917512 PIE917512 PSA917512 QBW917512 QLS917512 QVO917512 RFK917512 RPG917512 RZC917512 SIY917512 SSU917512 TCQ917512 TMM917512 TWI917512 UGE917512 UQA917512 UZW917512 VJS917512 VTO917512 WDK917512 WNG917512 WXC917512 AU983048 KQ983048 UM983048 AEI983048 AOE983048 AYA983048 BHW983048 BRS983048 CBO983048 CLK983048 CVG983048 DFC983048 DOY983048 DYU983048 EIQ983048 ESM983048 FCI983048 FME983048 FWA983048 GFW983048 GPS983048 GZO983048 HJK983048 HTG983048 IDC983048 IMY983048 IWU983048 JGQ983048 JQM983048 KAI983048 KKE983048 KUA983048 LDW983048 LNS983048 LXO983048 MHK983048 MRG983048 NBC983048 NKY983048 NUU983048 OEQ983048 OOM983048 OYI983048 PIE983048 PSA983048 QBW983048 QLS983048 QVO983048 RFK983048 RPG983048 RZC983048 SIY983048 SSU983048 TCQ983048 TMM983048 TWI983048 UGE983048 UQA983048 UZW983048 VJS983048 VTO983048 WDK983048 WNG983048 WXC983048"/>
    <dataValidation type="whole" allowBlank="1" showInputMessage="1" showErrorMessage="1" errorTitle="Month YTD" error="You must enter a valid month._x000a_" promptTitle="Number of Months YTD" prompt="January = 1_x000a_February = 2_x000a_March = 3_x000a_April = 4_x000a_May = 5_x000a_June = 6_x000a_July = 7_x000a_August = 8_x000a_September = 9_x000a_October = 10_x000a_November = 11_x000a_December = 12_x000a_" sqref="FO6 PK6 ZG6 AJC6 ASY6 BCU6 BMQ6 BWM6 CGI6 CQE6 DAA6 DJW6 DTS6 EDO6 ENK6 EXG6 FHC6 FQY6 GAU6 GKQ6 GUM6 HEI6 HOE6 HYA6 IHW6 IRS6 JBO6 JLK6 JVG6 KFC6 KOY6 KYU6 LIQ6 LSM6 MCI6 MME6 MWA6 NFW6 NPS6 NZO6 OJK6 OTG6 PDC6 PMY6 PWU6 QGQ6 QQM6 RAI6 RKE6 RUA6 SDW6 SNS6 SXO6 THK6 TRG6 UBC6 UKY6 UUU6 VEQ6 VOM6 VYI6 WIE6 WSA6 XBW6 FO65542 PK65542 ZG65542 AJC65542 ASY65542 BCU65542 BMQ65542 BWM65542 CGI65542 CQE65542 DAA65542 DJW65542 DTS65542 EDO65542 ENK65542 EXG65542 FHC65542 FQY65542 GAU65542 GKQ65542 GUM65542 HEI65542 HOE65542 HYA65542 IHW65542 IRS65542 JBO65542 JLK65542 JVG65542 KFC65542 KOY65542 KYU65542 LIQ65542 LSM65542 MCI65542 MME65542 MWA65542 NFW65542 NPS65542 NZO65542 OJK65542 OTG65542 PDC65542 PMY65542 PWU65542 QGQ65542 QQM65542 RAI65542 RKE65542 RUA65542 SDW65542 SNS65542 SXO65542 THK65542 TRG65542 UBC65542 UKY65542 UUU65542 VEQ65542 VOM65542 VYI65542 WIE65542 WSA65542 XBW65542 FO131078 PK131078 ZG131078 AJC131078 ASY131078 BCU131078 BMQ131078 BWM131078 CGI131078 CQE131078 DAA131078 DJW131078 DTS131078 EDO131078 ENK131078 EXG131078 FHC131078 FQY131078 GAU131078 GKQ131078 GUM131078 HEI131078 HOE131078 HYA131078 IHW131078 IRS131078 JBO131078 JLK131078 JVG131078 KFC131078 KOY131078 KYU131078 LIQ131078 LSM131078 MCI131078 MME131078 MWA131078 NFW131078 NPS131078 NZO131078 OJK131078 OTG131078 PDC131078 PMY131078 PWU131078 QGQ131078 QQM131078 RAI131078 RKE131078 RUA131078 SDW131078 SNS131078 SXO131078 THK131078 TRG131078 UBC131078 UKY131078 UUU131078 VEQ131078 VOM131078 VYI131078 WIE131078 WSA131078 XBW131078 FO196614 PK196614 ZG196614 AJC196614 ASY196614 BCU196614 BMQ196614 BWM196614 CGI196614 CQE196614 DAA196614 DJW196614 DTS196614 EDO196614 ENK196614 EXG196614 FHC196614 FQY196614 GAU196614 GKQ196614 GUM196614 HEI196614 HOE196614 HYA196614 IHW196614 IRS196614 JBO196614 JLK196614 JVG196614 KFC196614 KOY196614 KYU196614 LIQ196614 LSM196614 MCI196614 MME196614 MWA196614 NFW196614 NPS196614 NZO196614 OJK196614 OTG196614 PDC196614 PMY196614 PWU196614 QGQ196614 QQM196614 RAI196614 RKE196614 RUA196614 SDW196614 SNS196614 SXO196614 THK196614 TRG196614 UBC196614 UKY196614 UUU196614 VEQ196614 VOM196614 VYI196614 WIE196614 WSA196614 XBW196614 FO262150 PK262150 ZG262150 AJC262150 ASY262150 BCU262150 BMQ262150 BWM262150 CGI262150 CQE262150 DAA262150 DJW262150 DTS262150 EDO262150 ENK262150 EXG262150 FHC262150 FQY262150 GAU262150 GKQ262150 GUM262150 HEI262150 HOE262150 HYA262150 IHW262150 IRS262150 JBO262150 JLK262150 JVG262150 KFC262150 KOY262150 KYU262150 LIQ262150 LSM262150 MCI262150 MME262150 MWA262150 NFW262150 NPS262150 NZO262150 OJK262150 OTG262150 PDC262150 PMY262150 PWU262150 QGQ262150 QQM262150 RAI262150 RKE262150 RUA262150 SDW262150 SNS262150 SXO262150 THK262150 TRG262150 UBC262150 UKY262150 UUU262150 VEQ262150 VOM262150 VYI262150 WIE262150 WSA262150 XBW262150 FO327686 PK327686 ZG327686 AJC327686 ASY327686 BCU327686 BMQ327686 BWM327686 CGI327686 CQE327686 DAA327686 DJW327686 DTS327686 EDO327686 ENK327686 EXG327686 FHC327686 FQY327686 GAU327686 GKQ327686 GUM327686 HEI327686 HOE327686 HYA327686 IHW327686 IRS327686 JBO327686 JLK327686 JVG327686 KFC327686 KOY327686 KYU327686 LIQ327686 LSM327686 MCI327686 MME327686 MWA327686 NFW327686 NPS327686 NZO327686 OJK327686 OTG327686 PDC327686 PMY327686 PWU327686 QGQ327686 QQM327686 RAI327686 RKE327686 RUA327686 SDW327686 SNS327686 SXO327686 THK327686 TRG327686 UBC327686 UKY327686 UUU327686 VEQ327686 VOM327686 VYI327686 WIE327686 WSA327686 XBW327686 FO393222 PK393222 ZG393222 AJC393222 ASY393222 BCU393222 BMQ393222 BWM393222 CGI393222 CQE393222 DAA393222 DJW393222 DTS393222 EDO393222 ENK393222 EXG393222 FHC393222 FQY393222 GAU393222 GKQ393222 GUM393222 HEI393222 HOE393222 HYA393222 IHW393222 IRS393222 JBO393222 JLK393222 JVG393222 KFC393222 KOY393222 KYU393222 LIQ393222 LSM393222 MCI393222 MME393222 MWA393222 NFW393222 NPS393222 NZO393222 OJK393222 OTG393222 PDC393222 PMY393222 PWU393222 QGQ393222 QQM393222 RAI393222 RKE393222 RUA393222 SDW393222 SNS393222 SXO393222 THK393222 TRG393222 UBC393222 UKY393222 UUU393222 VEQ393222 VOM393222 VYI393222 WIE393222 WSA393222 XBW393222 FO458758 PK458758 ZG458758 AJC458758 ASY458758 BCU458758 BMQ458758 BWM458758 CGI458758 CQE458758 DAA458758 DJW458758 DTS458758 EDO458758 ENK458758 EXG458758 FHC458758 FQY458758 GAU458758 GKQ458758 GUM458758 HEI458758 HOE458758 HYA458758 IHW458758 IRS458758 JBO458758 JLK458758 JVG458758 KFC458758 KOY458758 KYU458758 LIQ458758 LSM458758 MCI458758 MME458758 MWA458758 NFW458758 NPS458758 NZO458758 OJK458758 OTG458758 PDC458758 PMY458758 PWU458758 QGQ458758 QQM458758 RAI458758 RKE458758 RUA458758 SDW458758 SNS458758 SXO458758 THK458758 TRG458758 UBC458758 UKY458758 UUU458758 VEQ458758 VOM458758 VYI458758 WIE458758 WSA458758 XBW458758 FO524294 PK524294 ZG524294 AJC524294 ASY524294 BCU524294 BMQ524294 BWM524294 CGI524294 CQE524294 DAA524294 DJW524294 DTS524294 EDO524294 ENK524294 EXG524294 FHC524294 FQY524294 GAU524294 GKQ524294 GUM524294 HEI524294 HOE524294 HYA524294 IHW524294 IRS524294 JBO524294 JLK524294 JVG524294 KFC524294 KOY524294 KYU524294 LIQ524294 LSM524294 MCI524294 MME524294 MWA524294 NFW524294 NPS524294 NZO524294 OJK524294 OTG524294 PDC524294 PMY524294 PWU524294 QGQ524294 QQM524294 RAI524294 RKE524294 RUA524294 SDW524294 SNS524294 SXO524294 THK524294 TRG524294 UBC524294 UKY524294 UUU524294 VEQ524294 VOM524294 VYI524294 WIE524294 WSA524294 XBW524294 FO589830 PK589830 ZG589830 AJC589830 ASY589830 BCU589830 BMQ589830 BWM589830 CGI589830 CQE589830 DAA589830 DJW589830 DTS589830 EDO589830 ENK589830 EXG589830 FHC589830 FQY589830 GAU589830 GKQ589830 GUM589830 HEI589830 HOE589830 HYA589830 IHW589830 IRS589830 JBO589830 JLK589830 JVG589830 KFC589830 KOY589830 KYU589830 LIQ589830 LSM589830 MCI589830 MME589830 MWA589830 NFW589830 NPS589830 NZO589830 OJK589830 OTG589830 PDC589830 PMY589830 PWU589830 QGQ589830 QQM589830 RAI589830 RKE589830 RUA589830 SDW589830 SNS589830 SXO589830 THK589830 TRG589830 UBC589830 UKY589830 UUU589830 VEQ589830 VOM589830 VYI589830 WIE589830 WSA589830 XBW589830 FO655366 PK655366 ZG655366 AJC655366 ASY655366 BCU655366 BMQ655366 BWM655366 CGI655366 CQE655366 DAA655366 DJW655366 DTS655366 EDO655366 ENK655366 EXG655366 FHC655366 FQY655366 GAU655366 GKQ655366 GUM655366 HEI655366 HOE655366 HYA655366 IHW655366 IRS655366 JBO655366 JLK655366 JVG655366 KFC655366 KOY655366 KYU655366 LIQ655366 LSM655366 MCI655366 MME655366 MWA655366 NFW655366 NPS655366 NZO655366 OJK655366 OTG655366 PDC655366 PMY655366 PWU655366 QGQ655366 QQM655366 RAI655366 RKE655366 RUA655366 SDW655366 SNS655366 SXO655366 THK655366 TRG655366 UBC655366 UKY655366 UUU655366 VEQ655366 VOM655366 VYI655366 WIE655366 WSA655366 XBW655366 FO720902 PK720902 ZG720902 AJC720902 ASY720902 BCU720902 BMQ720902 BWM720902 CGI720902 CQE720902 DAA720902 DJW720902 DTS720902 EDO720902 ENK720902 EXG720902 FHC720902 FQY720902 GAU720902 GKQ720902 GUM720902 HEI720902 HOE720902 HYA720902 IHW720902 IRS720902 JBO720902 JLK720902 JVG720902 KFC720902 KOY720902 KYU720902 LIQ720902 LSM720902 MCI720902 MME720902 MWA720902 NFW720902 NPS720902 NZO720902 OJK720902 OTG720902 PDC720902 PMY720902 PWU720902 QGQ720902 QQM720902 RAI720902 RKE720902 RUA720902 SDW720902 SNS720902 SXO720902 THK720902 TRG720902 UBC720902 UKY720902 UUU720902 VEQ720902 VOM720902 VYI720902 WIE720902 WSA720902 XBW720902 FO786438 PK786438 ZG786438 AJC786438 ASY786438 BCU786438 BMQ786438 BWM786438 CGI786438 CQE786438 DAA786438 DJW786438 DTS786438 EDO786438 ENK786438 EXG786438 FHC786438 FQY786438 GAU786438 GKQ786438 GUM786438 HEI786438 HOE786438 HYA786438 IHW786438 IRS786438 JBO786438 JLK786438 JVG786438 KFC786438 KOY786438 KYU786438 LIQ786438 LSM786438 MCI786438 MME786438 MWA786438 NFW786438 NPS786438 NZO786438 OJK786438 OTG786438 PDC786438 PMY786438 PWU786438 QGQ786438 QQM786438 RAI786438 RKE786438 RUA786438 SDW786438 SNS786438 SXO786438 THK786438 TRG786438 UBC786438 UKY786438 UUU786438 VEQ786438 VOM786438 VYI786438 WIE786438 WSA786438 XBW786438 FO851974 PK851974 ZG851974 AJC851974 ASY851974 BCU851974 BMQ851974 BWM851974 CGI851974 CQE851974 DAA851974 DJW851974 DTS851974 EDO851974 ENK851974 EXG851974 FHC851974 FQY851974 GAU851974 GKQ851974 GUM851974 HEI851974 HOE851974 HYA851974 IHW851974 IRS851974 JBO851974 JLK851974 JVG851974 KFC851974 KOY851974 KYU851974 LIQ851974 LSM851974 MCI851974 MME851974 MWA851974 NFW851974 NPS851974 NZO851974 OJK851974 OTG851974 PDC851974 PMY851974 PWU851974 QGQ851974 QQM851974 RAI851974 RKE851974 RUA851974 SDW851974 SNS851974 SXO851974 THK851974 TRG851974 UBC851974 UKY851974 UUU851974 VEQ851974 VOM851974 VYI851974 WIE851974 WSA851974 XBW851974 FO917510 PK917510 ZG917510 AJC917510 ASY917510 BCU917510 BMQ917510 BWM917510 CGI917510 CQE917510 DAA917510 DJW917510 DTS917510 EDO917510 ENK917510 EXG917510 FHC917510 FQY917510 GAU917510 GKQ917510 GUM917510 HEI917510 HOE917510 HYA917510 IHW917510 IRS917510 JBO917510 JLK917510 JVG917510 KFC917510 KOY917510 KYU917510 LIQ917510 LSM917510 MCI917510 MME917510 MWA917510 NFW917510 NPS917510 NZO917510 OJK917510 OTG917510 PDC917510 PMY917510 PWU917510 QGQ917510 QQM917510 RAI917510 RKE917510 RUA917510 SDW917510 SNS917510 SXO917510 THK917510 TRG917510 UBC917510 UKY917510 UUU917510 VEQ917510 VOM917510 VYI917510 WIE917510 WSA917510 XBW917510 FO983046 PK983046 ZG983046 AJC983046 ASY983046 BCU983046 BMQ983046 BWM983046 CGI983046 CQE983046 DAA983046 DJW983046 DTS983046 EDO983046 ENK983046 EXG983046 FHC983046 FQY983046 GAU983046 GKQ983046 GUM983046 HEI983046 HOE983046 HYA983046 IHW983046 IRS983046 JBO983046 JLK983046 JVG983046 KFC983046 KOY983046 KYU983046 LIQ983046 LSM983046 MCI983046 MME983046 MWA983046 NFW983046 NPS983046 NZO983046 OJK983046 OTG983046 PDC983046 PMY983046 PWU983046 QGQ983046 QQM983046 RAI983046 RKE983046 RUA983046 SDW983046 SNS983046 SXO983046 THK983046 TRG983046 UBC983046 UKY983046 UUU983046 VEQ983046 VOM983046 VYI983046 WIE983046 WSA983046 XBW983046 FF9 PB9 YX9 AIT9 ASP9 BCL9 BMH9 BWD9 CFZ9 CPV9 CZR9 DJN9 DTJ9 EDF9 ENB9 EWX9 FGT9 FQP9 GAL9 GKH9 GUD9 HDZ9 HNV9 HXR9 IHN9 IRJ9 JBF9 JLB9 JUX9 KET9 KOP9 KYL9 LIH9 LSD9 MBZ9 MLV9 MVR9 NFN9 NPJ9 NZF9 OJB9 OSX9 PCT9 PMP9 PWL9 QGH9 QQD9 QZZ9 RJV9 RTR9 SDN9 SNJ9 SXF9 THB9 TQX9 UAT9 UKP9 UUL9 VEH9 VOD9 VXZ9 WHV9 WRR9 XBN9 FF65545 PB65545 YX65545 AIT65545 ASP65545 BCL65545 BMH65545 BWD65545 CFZ65545 CPV65545 CZR65545 DJN65545 DTJ65545 EDF65545 ENB65545 EWX65545 FGT65545 FQP65545 GAL65545 GKH65545 GUD65545 HDZ65545 HNV65545 HXR65545 IHN65545 IRJ65545 JBF65545 JLB65545 JUX65545 KET65545 KOP65545 KYL65545 LIH65545 LSD65545 MBZ65545 MLV65545 MVR65545 NFN65545 NPJ65545 NZF65545 OJB65545 OSX65545 PCT65545 PMP65545 PWL65545 QGH65545 QQD65545 QZZ65545 RJV65545 RTR65545 SDN65545 SNJ65545 SXF65545 THB65545 TQX65545 UAT65545 UKP65545 UUL65545 VEH65545 VOD65545 VXZ65545 WHV65545 WRR65545 XBN65545 FF131081 PB131081 YX131081 AIT131081 ASP131081 BCL131081 BMH131081 BWD131081 CFZ131081 CPV131081 CZR131081 DJN131081 DTJ131081 EDF131081 ENB131081 EWX131081 FGT131081 FQP131081 GAL131081 GKH131081 GUD131081 HDZ131081 HNV131081 HXR131081 IHN131081 IRJ131081 JBF131081 JLB131081 JUX131081 KET131081 KOP131081 KYL131081 LIH131081 LSD131081 MBZ131081 MLV131081 MVR131081 NFN131081 NPJ131081 NZF131081 OJB131081 OSX131081 PCT131081 PMP131081 PWL131081 QGH131081 QQD131081 QZZ131081 RJV131081 RTR131081 SDN131081 SNJ131081 SXF131081 THB131081 TQX131081 UAT131081 UKP131081 UUL131081 VEH131081 VOD131081 VXZ131081 WHV131081 WRR131081 XBN131081 FF196617 PB196617 YX196617 AIT196617 ASP196617 BCL196617 BMH196617 BWD196617 CFZ196617 CPV196617 CZR196617 DJN196617 DTJ196617 EDF196617 ENB196617 EWX196617 FGT196617 FQP196617 GAL196617 GKH196617 GUD196617 HDZ196617 HNV196617 HXR196617 IHN196617 IRJ196617 JBF196617 JLB196617 JUX196617 KET196617 KOP196617 KYL196617 LIH196617 LSD196617 MBZ196617 MLV196617 MVR196617 NFN196617 NPJ196617 NZF196617 OJB196617 OSX196617 PCT196617 PMP196617 PWL196617 QGH196617 QQD196617 QZZ196617 RJV196617 RTR196617 SDN196617 SNJ196617 SXF196617 THB196617 TQX196617 UAT196617 UKP196617 UUL196617 VEH196617 VOD196617 VXZ196617 WHV196617 WRR196617 XBN196617 FF262153 PB262153 YX262153 AIT262153 ASP262153 BCL262153 BMH262153 BWD262153 CFZ262153 CPV262153 CZR262153 DJN262153 DTJ262153 EDF262153 ENB262153 EWX262153 FGT262153 FQP262153 GAL262153 GKH262153 GUD262153 HDZ262153 HNV262153 HXR262153 IHN262153 IRJ262153 JBF262153 JLB262153 JUX262153 KET262153 KOP262153 KYL262153 LIH262153 LSD262153 MBZ262153 MLV262153 MVR262153 NFN262153 NPJ262153 NZF262153 OJB262153 OSX262153 PCT262153 PMP262153 PWL262153 QGH262153 QQD262153 QZZ262153 RJV262153 RTR262153 SDN262153 SNJ262153 SXF262153 THB262153 TQX262153 UAT262153 UKP262153 UUL262153 VEH262153 VOD262153 VXZ262153 WHV262153 WRR262153 XBN262153 FF327689 PB327689 YX327689 AIT327689 ASP327689 BCL327689 BMH327689 BWD327689 CFZ327689 CPV327689 CZR327689 DJN327689 DTJ327689 EDF327689 ENB327689 EWX327689 FGT327689 FQP327689 GAL327689 GKH327689 GUD327689 HDZ327689 HNV327689 HXR327689 IHN327689 IRJ327689 JBF327689 JLB327689 JUX327689 KET327689 KOP327689 KYL327689 LIH327689 LSD327689 MBZ327689 MLV327689 MVR327689 NFN327689 NPJ327689 NZF327689 OJB327689 OSX327689 PCT327689 PMP327689 PWL327689 QGH327689 QQD327689 QZZ327689 RJV327689 RTR327689 SDN327689 SNJ327689 SXF327689 THB327689 TQX327689 UAT327689 UKP327689 UUL327689 VEH327689 VOD327689 VXZ327689 WHV327689 WRR327689 XBN327689 FF393225 PB393225 YX393225 AIT393225 ASP393225 BCL393225 BMH393225 BWD393225 CFZ393225 CPV393225 CZR393225 DJN393225 DTJ393225 EDF393225 ENB393225 EWX393225 FGT393225 FQP393225 GAL393225 GKH393225 GUD393225 HDZ393225 HNV393225 HXR393225 IHN393225 IRJ393225 JBF393225 JLB393225 JUX393225 KET393225 KOP393225 KYL393225 LIH393225 LSD393225 MBZ393225 MLV393225 MVR393225 NFN393225 NPJ393225 NZF393225 OJB393225 OSX393225 PCT393225 PMP393225 PWL393225 QGH393225 QQD393225 QZZ393225 RJV393225 RTR393225 SDN393225 SNJ393225 SXF393225 THB393225 TQX393225 UAT393225 UKP393225 UUL393225 VEH393225 VOD393225 VXZ393225 WHV393225 WRR393225 XBN393225 FF458761 PB458761 YX458761 AIT458761 ASP458761 BCL458761 BMH458761 BWD458761 CFZ458761 CPV458761 CZR458761 DJN458761 DTJ458761 EDF458761 ENB458761 EWX458761 FGT458761 FQP458761 GAL458761 GKH458761 GUD458761 HDZ458761 HNV458761 HXR458761 IHN458761 IRJ458761 JBF458761 JLB458761 JUX458761 KET458761 KOP458761 KYL458761 LIH458761 LSD458761 MBZ458761 MLV458761 MVR458761 NFN458761 NPJ458761 NZF458761 OJB458761 OSX458761 PCT458761 PMP458761 PWL458761 QGH458761 QQD458761 QZZ458761 RJV458761 RTR458761 SDN458761 SNJ458761 SXF458761 THB458761 TQX458761 UAT458761 UKP458761 UUL458761 VEH458761 VOD458761 VXZ458761 WHV458761 WRR458761 XBN458761 FF524297 PB524297 YX524297 AIT524297 ASP524297 BCL524297 BMH524297 BWD524297 CFZ524297 CPV524297 CZR524297 DJN524297 DTJ524297 EDF524297 ENB524297 EWX524297 FGT524297 FQP524297 GAL524297 GKH524297 GUD524297 HDZ524297 HNV524297 HXR524297 IHN524297 IRJ524297 JBF524297 JLB524297 JUX524297 KET524297 KOP524297 KYL524297 LIH524297 LSD524297 MBZ524297 MLV524297 MVR524297 NFN524297 NPJ524297 NZF524297 OJB524297 OSX524297 PCT524297 PMP524297 PWL524297 QGH524297 QQD524297 QZZ524297 RJV524297 RTR524297 SDN524297 SNJ524297 SXF524297 THB524297 TQX524297 UAT524297 UKP524297 UUL524297 VEH524297 VOD524297 VXZ524297 WHV524297 WRR524297 XBN524297 FF589833 PB589833 YX589833 AIT589833 ASP589833 BCL589833 BMH589833 BWD589833 CFZ589833 CPV589833 CZR589833 DJN589833 DTJ589833 EDF589833 ENB589833 EWX589833 FGT589833 FQP589833 GAL589833 GKH589833 GUD589833 HDZ589833 HNV589833 HXR589833 IHN589833 IRJ589833 JBF589833 JLB589833 JUX589833 KET589833 KOP589833 KYL589833 LIH589833 LSD589833 MBZ589833 MLV589833 MVR589833 NFN589833 NPJ589833 NZF589833 OJB589833 OSX589833 PCT589833 PMP589833 PWL589833 QGH589833 QQD589833 QZZ589833 RJV589833 RTR589833 SDN589833 SNJ589833 SXF589833 THB589833 TQX589833 UAT589833 UKP589833 UUL589833 VEH589833 VOD589833 VXZ589833 WHV589833 WRR589833 XBN589833 FF655369 PB655369 YX655369 AIT655369 ASP655369 BCL655369 BMH655369 BWD655369 CFZ655369 CPV655369 CZR655369 DJN655369 DTJ655369 EDF655369 ENB655369 EWX655369 FGT655369 FQP655369 GAL655369 GKH655369 GUD655369 HDZ655369 HNV655369 HXR655369 IHN655369 IRJ655369 JBF655369 JLB655369 JUX655369 KET655369 KOP655369 KYL655369 LIH655369 LSD655369 MBZ655369 MLV655369 MVR655369 NFN655369 NPJ655369 NZF655369 OJB655369 OSX655369 PCT655369 PMP655369 PWL655369 QGH655369 QQD655369 QZZ655369 RJV655369 RTR655369 SDN655369 SNJ655369 SXF655369 THB655369 TQX655369 UAT655369 UKP655369 UUL655369 VEH655369 VOD655369 VXZ655369 WHV655369 WRR655369 XBN655369 FF720905 PB720905 YX720905 AIT720905 ASP720905 BCL720905 BMH720905 BWD720905 CFZ720905 CPV720905 CZR720905 DJN720905 DTJ720905 EDF720905 ENB720905 EWX720905 FGT720905 FQP720905 GAL720905 GKH720905 GUD720905 HDZ720905 HNV720905 HXR720905 IHN720905 IRJ720905 JBF720905 JLB720905 JUX720905 KET720905 KOP720905 KYL720905 LIH720905 LSD720905 MBZ720905 MLV720905 MVR720905 NFN720905 NPJ720905 NZF720905 OJB720905 OSX720905 PCT720905 PMP720905 PWL720905 QGH720905 QQD720905 QZZ720905 RJV720905 RTR720905 SDN720905 SNJ720905 SXF720905 THB720905 TQX720905 UAT720905 UKP720905 UUL720905 VEH720905 VOD720905 VXZ720905 WHV720905 WRR720905 XBN720905 FF786441 PB786441 YX786441 AIT786441 ASP786441 BCL786441 BMH786441 BWD786441 CFZ786441 CPV786441 CZR786441 DJN786441 DTJ786441 EDF786441 ENB786441 EWX786441 FGT786441 FQP786441 GAL786441 GKH786441 GUD786441 HDZ786441 HNV786441 HXR786441 IHN786441 IRJ786441 JBF786441 JLB786441 JUX786441 KET786441 KOP786441 KYL786441 LIH786441 LSD786441 MBZ786441 MLV786441 MVR786441 NFN786441 NPJ786441 NZF786441 OJB786441 OSX786441 PCT786441 PMP786441 PWL786441 QGH786441 QQD786441 QZZ786441 RJV786441 RTR786441 SDN786441 SNJ786441 SXF786441 THB786441 TQX786441 UAT786441 UKP786441 UUL786441 VEH786441 VOD786441 VXZ786441 WHV786441 WRR786441 XBN786441 FF851977 PB851977 YX851977 AIT851977 ASP851977 BCL851977 BMH851977 BWD851977 CFZ851977 CPV851977 CZR851977 DJN851977 DTJ851977 EDF851977 ENB851977 EWX851977 FGT851977 FQP851977 GAL851977 GKH851977 GUD851977 HDZ851977 HNV851977 HXR851977 IHN851977 IRJ851977 JBF851977 JLB851977 JUX851977 KET851977 KOP851977 KYL851977 LIH851977 LSD851977 MBZ851977 MLV851977 MVR851977 NFN851977 NPJ851977 NZF851977 OJB851977 OSX851977 PCT851977 PMP851977 PWL851977 QGH851977 QQD851977 QZZ851977 RJV851977 RTR851977 SDN851977 SNJ851977 SXF851977 THB851977 TQX851977 UAT851977 UKP851977 UUL851977 VEH851977 VOD851977 VXZ851977 WHV851977 WRR851977 XBN851977 FF917513 PB917513 YX917513 AIT917513 ASP917513 BCL917513 BMH917513 BWD917513 CFZ917513 CPV917513 CZR917513 DJN917513 DTJ917513 EDF917513 ENB917513 EWX917513 FGT917513 FQP917513 GAL917513 GKH917513 GUD917513 HDZ917513 HNV917513 HXR917513 IHN917513 IRJ917513 JBF917513 JLB917513 JUX917513 KET917513 KOP917513 KYL917513 LIH917513 LSD917513 MBZ917513 MLV917513 MVR917513 NFN917513 NPJ917513 NZF917513 OJB917513 OSX917513 PCT917513 PMP917513 PWL917513 QGH917513 QQD917513 QZZ917513 RJV917513 RTR917513 SDN917513 SNJ917513 SXF917513 THB917513 TQX917513 UAT917513 UKP917513 UUL917513 VEH917513 VOD917513 VXZ917513 WHV917513 WRR917513 XBN917513 FF983049 PB983049 YX983049 AIT983049 ASP983049 BCL983049 BMH983049 BWD983049 CFZ983049 CPV983049 CZR983049 DJN983049 DTJ983049 EDF983049 ENB983049 EWX983049 FGT983049 FQP983049 GAL983049 GKH983049 GUD983049 HDZ983049 HNV983049 HXR983049 IHN983049 IRJ983049 JBF983049 JLB983049 JUX983049 KET983049 KOP983049 KYL983049 LIH983049 LSD983049 MBZ983049 MLV983049 MVR983049 NFN983049 NPJ983049 NZF983049 OJB983049 OSX983049 PCT983049 PMP983049 PWL983049 QGH983049 QQD983049 QZZ983049 RJV983049 RTR983049 SDN983049 SNJ983049 SXF983049 THB983049 TQX983049 UAT983049 UKP983049 UUL983049 VEH983049 VOD983049 VXZ983049 WHV983049 WRR983049 XBN983049">
      <formula1>1</formula1>
      <formula2>12</formula2>
    </dataValidation>
  </dataValidations>
  <hyperlinks>
    <hyperlink ref="X15" location="'Tab A'!DY1" display="Click here for next exercise"/>
    <hyperlink ref="AD13" location="'Tab A'!DY1" display="Click here for next exercise"/>
    <hyperlink ref="AJ13" location="'Tab A'!DY1" display="Click here for next exercise"/>
    <hyperlink ref="AP16" location="'Tab A'!DY1" display="Click here for next exercise"/>
    <hyperlink ref="BB12" location="'Tab A'!DY1" display="Click here for next exercise"/>
    <hyperlink ref="BH16" location="'Tab A'!DY1" display="Click here for next exercise"/>
    <hyperlink ref="BN12" location="'Tab A'!DY1" display="Click here for next exercise"/>
    <hyperlink ref="BT12" location="'Tab A'!DY1" display="Click here for next exercise"/>
    <hyperlink ref="BZ12" location="'Tab A'!DY1" display="Click here for next exercise"/>
    <hyperlink ref="CF12" location="'Tab A'!DY1" display="Click here for next exercise"/>
    <hyperlink ref="CL13" location="'Tab A'!DY1" display="Click here for next exercise"/>
    <hyperlink ref="CR12" location="'Tab A'!DY1" display="Click here for next exercise"/>
    <hyperlink ref="CX12" location="'Tab A'!DY1" display="Click here for next exercise"/>
    <hyperlink ref="DD12" location="'Tab A'!DY1" display="Click here for next exercise"/>
    <hyperlink ref="DJ12" location="'Tab A'!DY1" display="Click here for next exercise"/>
    <hyperlink ref="DP13" location="'Tab A'!DY1" display="Click here for next exercise"/>
  </hyperlinks>
  <pageMargins left="0.75" right="0.75" top="1" bottom="1" header="0.5" footer="0.5"/>
  <pageSetup scale="95" orientation="portrait" r:id="rId1"/>
  <headerFooter alignWithMargins="0"/>
  <colBreaks count="22" manualBreakCount="22">
    <brk id="4" max="1048575" man="1"/>
    <brk id="12" max="1048575" man="1"/>
    <brk id="18" max="1048575" man="1"/>
    <brk id="20" max="1048575" man="1"/>
    <brk id="32" max="1048575" man="1"/>
    <brk id="50" max="1048575" man="1"/>
    <brk id="62" max="1048575" man="1"/>
    <brk id="69" max="1048575" man="1"/>
    <brk id="75" max="1048575" man="1"/>
    <brk id="81" max="1048575" man="1"/>
    <brk id="87" max="1048575" man="1"/>
    <brk id="93" max="1048575" man="1"/>
    <brk id="99" max="1048575" man="1"/>
    <brk id="105" max="1048575" man="1"/>
    <brk id="111" max="1048575" man="1"/>
    <brk id="117" max="1048575" man="1"/>
    <brk id="123" max="1048575" man="1"/>
    <brk id="142" max="1048575" man="1"/>
    <brk id="148" max="1048575" man="1"/>
    <brk id="156" max="1048575" man="1"/>
    <brk id="164" max="1048575" man="1"/>
    <brk id="173"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Normal="100" workbookViewId="0">
      <selection activeCell="E26" sqref="E26"/>
    </sheetView>
  </sheetViews>
  <sheetFormatPr defaultRowHeight="20.100000000000001" customHeight="1"/>
  <cols>
    <col min="1" max="1" width="19.85546875" style="360" bestFit="1" customWidth="1"/>
    <col min="2" max="2" width="3.140625" style="358" customWidth="1"/>
    <col min="3" max="3" width="14.42578125" style="358" bestFit="1" customWidth="1"/>
    <col min="4" max="8" width="12.7109375" style="358" customWidth="1"/>
    <col min="9" max="9" width="14.7109375" style="359" customWidth="1"/>
    <col min="10" max="13" width="20.7109375" style="358" customWidth="1"/>
    <col min="14" max="16384" width="9.140625" style="357"/>
  </cols>
  <sheetData>
    <row r="1" spans="1:13" ht="20.100000000000001" customHeight="1" thickBot="1"/>
    <row r="2" spans="1:13" ht="20.100000000000001" customHeight="1" thickBot="1">
      <c r="A2" s="478" t="s">
        <v>240</v>
      </c>
      <c r="B2" s="479"/>
      <c r="C2" s="479"/>
      <c r="D2" s="479"/>
      <c r="E2" s="479"/>
      <c r="F2" s="479"/>
      <c r="G2" s="479"/>
      <c r="H2" s="479"/>
      <c r="I2" s="480"/>
    </row>
    <row r="4" spans="1:13" ht="20.100000000000001" customHeight="1" thickBot="1"/>
    <row r="5" spans="1:13" s="384" customFormat="1" ht="25.5">
      <c r="A5" s="390"/>
      <c r="B5" s="389"/>
      <c r="C5" s="388" t="s">
        <v>239</v>
      </c>
      <c r="D5" s="388" t="s">
        <v>238</v>
      </c>
      <c r="E5" s="388" t="s">
        <v>237</v>
      </c>
      <c r="F5" s="388" t="s">
        <v>236</v>
      </c>
      <c r="G5" s="388" t="s">
        <v>103</v>
      </c>
      <c r="H5" s="387" t="s">
        <v>81</v>
      </c>
      <c r="I5" s="386" t="s">
        <v>214</v>
      </c>
      <c r="J5" s="385"/>
      <c r="K5" s="385"/>
      <c r="L5" s="385"/>
      <c r="M5" s="385"/>
    </row>
    <row r="6" spans="1:13" ht="24.95" customHeight="1">
      <c r="A6" s="370" t="s">
        <v>91</v>
      </c>
      <c r="B6" s="369"/>
      <c r="C6" s="383">
        <f>731541+59471</f>
        <v>791012</v>
      </c>
      <c r="D6" s="383">
        <v>130689</v>
      </c>
      <c r="E6" s="383">
        <v>174349</v>
      </c>
      <c r="F6" s="383">
        <v>340754</v>
      </c>
      <c r="G6" s="383">
        <v>261553</v>
      </c>
      <c r="H6" s="382">
        <v>347000</v>
      </c>
      <c r="I6" s="366">
        <f>SUM(C6:H6)</f>
        <v>2045357</v>
      </c>
    </row>
    <row r="7" spans="1:13" ht="24.95" customHeight="1">
      <c r="A7" s="370" t="s">
        <v>235</v>
      </c>
      <c r="B7" s="369"/>
      <c r="C7" s="383">
        <f>327717+27486</f>
        <v>355203</v>
      </c>
      <c r="D7" s="383">
        <v>8849</v>
      </c>
      <c r="E7" s="383">
        <v>63917</v>
      </c>
      <c r="F7" s="383">
        <v>139972</v>
      </c>
      <c r="G7" s="383">
        <v>58615</v>
      </c>
      <c r="H7" s="382">
        <v>147236</v>
      </c>
      <c r="I7" s="366">
        <f>SUM(C7:H7)</f>
        <v>773792</v>
      </c>
    </row>
    <row r="8" spans="1:13" ht="24.95" customHeight="1">
      <c r="A8" s="370" t="s">
        <v>234</v>
      </c>
      <c r="B8" s="369"/>
      <c r="C8" s="372">
        <f t="shared" ref="C8:H8" si="0">C6-C7</f>
        <v>435809</v>
      </c>
      <c r="D8" s="372">
        <f t="shared" si="0"/>
        <v>121840</v>
      </c>
      <c r="E8" s="372">
        <f t="shared" si="0"/>
        <v>110432</v>
      </c>
      <c r="F8" s="372">
        <f t="shared" si="0"/>
        <v>200782</v>
      </c>
      <c r="G8" s="372">
        <f t="shared" si="0"/>
        <v>202938</v>
      </c>
      <c r="H8" s="371">
        <f t="shared" si="0"/>
        <v>199764</v>
      </c>
      <c r="I8" s="366">
        <f>SUM(C8:H8)</f>
        <v>1271565</v>
      </c>
    </row>
    <row r="9" spans="1:13" ht="24.95" customHeight="1">
      <c r="A9" s="370" t="s">
        <v>233</v>
      </c>
      <c r="B9" s="369"/>
      <c r="C9" s="381">
        <f t="shared" ref="C9:H9" si="1">(100/C11)</f>
        <v>1.8181818181818181</v>
      </c>
      <c r="D9" s="381">
        <f t="shared" si="1"/>
        <v>1.1111111111111112</v>
      </c>
      <c r="E9" s="381">
        <f t="shared" si="1"/>
        <v>1.6949152542372881</v>
      </c>
      <c r="F9" s="381">
        <f t="shared" si="1"/>
        <v>1.7241379310344827</v>
      </c>
      <c r="G9" s="381">
        <f t="shared" si="1"/>
        <v>1.3333333333333333</v>
      </c>
      <c r="H9" s="380">
        <f t="shared" si="1"/>
        <v>1.7543859649122806</v>
      </c>
      <c r="I9" s="377">
        <f>AVERAGE(C9:H9)</f>
        <v>1.5726775688017189</v>
      </c>
      <c r="J9" s="373"/>
      <c r="K9" s="373"/>
      <c r="L9" s="373"/>
      <c r="M9" s="373"/>
    </row>
    <row r="10" spans="1:13" ht="24.95" customHeight="1">
      <c r="A10" s="370" t="s">
        <v>232</v>
      </c>
      <c r="B10" s="369"/>
      <c r="C10" s="379">
        <v>45</v>
      </c>
      <c r="D10" s="379">
        <v>10</v>
      </c>
      <c r="E10" s="379">
        <v>41</v>
      </c>
      <c r="F10" s="379">
        <v>42</v>
      </c>
      <c r="G10" s="379">
        <v>25</v>
      </c>
      <c r="H10" s="378">
        <v>43</v>
      </c>
      <c r="I10" s="377">
        <f>AVERAGE(C10:H10)</f>
        <v>34.333333333333336</v>
      </c>
      <c r="J10" s="373"/>
      <c r="K10" s="373"/>
      <c r="L10" s="373"/>
      <c r="M10" s="373"/>
    </row>
    <row r="11" spans="1:13" ht="24.95" hidden="1" customHeight="1">
      <c r="A11" s="370"/>
      <c r="B11" s="369"/>
      <c r="C11" s="376">
        <f t="shared" ref="C11:H11" si="2">(100-C10)</f>
        <v>55</v>
      </c>
      <c r="D11" s="376">
        <f t="shared" si="2"/>
        <v>90</v>
      </c>
      <c r="E11" s="376">
        <f t="shared" si="2"/>
        <v>59</v>
      </c>
      <c r="F11" s="376">
        <f t="shared" si="2"/>
        <v>58</v>
      </c>
      <c r="G11" s="376">
        <f t="shared" si="2"/>
        <v>75</v>
      </c>
      <c r="H11" s="375">
        <f t="shared" si="2"/>
        <v>57</v>
      </c>
      <c r="I11" s="374">
        <f>AVERAGE(C11:H11)</f>
        <v>65.666666666666671</v>
      </c>
      <c r="J11" s="373"/>
      <c r="K11" s="373"/>
      <c r="L11" s="373"/>
      <c r="M11" s="373"/>
    </row>
    <row r="12" spans="1:13" ht="24.95" customHeight="1">
      <c r="A12" s="370" t="s">
        <v>231</v>
      </c>
      <c r="B12" s="369"/>
      <c r="C12" s="372">
        <f t="shared" ref="C12:H12" si="3">C8*C9</f>
        <v>792380</v>
      </c>
      <c r="D12" s="372">
        <f t="shared" si="3"/>
        <v>135377.77777777778</v>
      </c>
      <c r="E12" s="372">
        <f t="shared" si="3"/>
        <v>187172.88135593219</v>
      </c>
      <c r="F12" s="372">
        <f t="shared" si="3"/>
        <v>346175.86206896551</v>
      </c>
      <c r="G12" s="372">
        <f t="shared" si="3"/>
        <v>270584</v>
      </c>
      <c r="H12" s="371">
        <f t="shared" si="3"/>
        <v>350463.1578947368</v>
      </c>
      <c r="I12" s="366">
        <f>SUM(C12:H12)</f>
        <v>2082153.6790974124</v>
      </c>
    </row>
    <row r="13" spans="1:13" ht="24.95" customHeight="1">
      <c r="A13" s="370" t="s">
        <v>230</v>
      </c>
      <c r="B13" s="369"/>
      <c r="C13" s="368">
        <f t="shared" ref="C13:H13" si="4">C6</f>
        <v>791012</v>
      </c>
      <c r="D13" s="368">
        <f t="shared" si="4"/>
        <v>130689</v>
      </c>
      <c r="E13" s="368">
        <f t="shared" si="4"/>
        <v>174349</v>
      </c>
      <c r="F13" s="368">
        <f t="shared" si="4"/>
        <v>340754</v>
      </c>
      <c r="G13" s="368">
        <f t="shared" si="4"/>
        <v>261553</v>
      </c>
      <c r="H13" s="367">
        <f t="shared" si="4"/>
        <v>347000</v>
      </c>
      <c r="I13" s="366">
        <f>SUM(C13:H13)</f>
        <v>2045357</v>
      </c>
    </row>
    <row r="14" spans="1:13" ht="24.95" customHeight="1" thickBot="1">
      <c r="A14" s="365" t="s">
        <v>229</v>
      </c>
      <c r="B14" s="364"/>
      <c r="C14" s="363">
        <f t="shared" ref="C14:H14" si="5">C12-C13</f>
        <v>1368</v>
      </c>
      <c r="D14" s="363">
        <f t="shared" si="5"/>
        <v>4688.777777777781</v>
      </c>
      <c r="E14" s="363">
        <f t="shared" si="5"/>
        <v>12823.881355932186</v>
      </c>
      <c r="F14" s="363">
        <f t="shared" si="5"/>
        <v>5421.8620689655072</v>
      </c>
      <c r="G14" s="363">
        <f t="shared" si="5"/>
        <v>9031</v>
      </c>
      <c r="H14" s="362">
        <f t="shared" si="5"/>
        <v>3463.1578947367962</v>
      </c>
      <c r="I14" s="361">
        <f>SUM(C14:H14)</f>
        <v>36796.67909741227</v>
      </c>
    </row>
  </sheetData>
  <mergeCells count="1">
    <mergeCell ref="A2:I2"/>
  </mergeCells>
  <printOptions horizontalCentered="1"/>
  <pageMargins left="0.5" right="0.5" top="0.5" bottom="0.5"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90" zoomScaleNormal="90" workbookViewId="0">
      <selection activeCell="E6" sqref="E6"/>
    </sheetView>
  </sheetViews>
  <sheetFormatPr defaultColWidth="12.5703125" defaultRowHeight="12.75"/>
  <cols>
    <col min="1" max="1" width="31.140625" style="187" bestFit="1" customWidth="1"/>
    <col min="2" max="2" width="12.7109375" style="187" bestFit="1" customWidth="1"/>
    <col min="3" max="3" width="10.5703125" style="187" bestFit="1" customWidth="1"/>
    <col min="4" max="4" width="36.42578125" style="187" bestFit="1" customWidth="1"/>
    <col min="5" max="5" width="19.7109375" style="187" bestFit="1" customWidth="1"/>
    <col min="6" max="256" width="12.5703125" style="187"/>
    <col min="257" max="257" width="31.140625" style="187" bestFit="1" customWidth="1"/>
    <col min="258" max="258" width="12.7109375" style="187" bestFit="1" customWidth="1"/>
    <col min="259" max="259" width="10.5703125" style="187" bestFit="1" customWidth="1"/>
    <col min="260" max="260" width="36.42578125" style="187" bestFit="1" customWidth="1"/>
    <col min="261" max="261" width="19.7109375" style="187" bestFit="1" customWidth="1"/>
    <col min="262" max="512" width="12.5703125" style="187"/>
    <col min="513" max="513" width="31.140625" style="187" bestFit="1" customWidth="1"/>
    <col min="514" max="514" width="12.7109375" style="187" bestFit="1" customWidth="1"/>
    <col min="515" max="515" width="10.5703125" style="187" bestFit="1" customWidth="1"/>
    <col min="516" max="516" width="36.42578125" style="187" bestFit="1" customWidth="1"/>
    <col min="517" max="517" width="19.7109375" style="187" bestFit="1" customWidth="1"/>
    <col min="518" max="768" width="12.5703125" style="187"/>
    <col min="769" max="769" width="31.140625" style="187" bestFit="1" customWidth="1"/>
    <col min="770" max="770" width="12.7109375" style="187" bestFit="1" customWidth="1"/>
    <col min="771" max="771" width="10.5703125" style="187" bestFit="1" customWidth="1"/>
    <col min="772" max="772" width="36.42578125" style="187" bestFit="1" customWidth="1"/>
    <col min="773" max="773" width="19.7109375" style="187" bestFit="1" customWidth="1"/>
    <col min="774" max="1024" width="12.5703125" style="187"/>
    <col min="1025" max="1025" width="31.140625" style="187" bestFit="1" customWidth="1"/>
    <col min="1026" max="1026" width="12.7109375" style="187" bestFit="1" customWidth="1"/>
    <col min="1027" max="1027" width="10.5703125" style="187" bestFit="1" customWidth="1"/>
    <col min="1028" max="1028" width="36.42578125" style="187" bestFit="1" customWidth="1"/>
    <col min="1029" max="1029" width="19.7109375" style="187" bestFit="1" customWidth="1"/>
    <col min="1030" max="1280" width="12.5703125" style="187"/>
    <col min="1281" max="1281" width="31.140625" style="187" bestFit="1" customWidth="1"/>
    <col min="1282" max="1282" width="12.7109375" style="187" bestFit="1" customWidth="1"/>
    <col min="1283" max="1283" width="10.5703125" style="187" bestFit="1" customWidth="1"/>
    <col min="1284" max="1284" width="36.42578125" style="187" bestFit="1" customWidth="1"/>
    <col min="1285" max="1285" width="19.7109375" style="187" bestFit="1" customWidth="1"/>
    <col min="1286" max="1536" width="12.5703125" style="187"/>
    <col min="1537" max="1537" width="31.140625" style="187" bestFit="1" customWidth="1"/>
    <col min="1538" max="1538" width="12.7109375" style="187" bestFit="1" customWidth="1"/>
    <col min="1539" max="1539" width="10.5703125" style="187" bestFit="1" customWidth="1"/>
    <col min="1540" max="1540" width="36.42578125" style="187" bestFit="1" customWidth="1"/>
    <col min="1541" max="1541" width="19.7109375" style="187" bestFit="1" customWidth="1"/>
    <col min="1542" max="1792" width="12.5703125" style="187"/>
    <col min="1793" max="1793" width="31.140625" style="187" bestFit="1" customWidth="1"/>
    <col min="1794" max="1794" width="12.7109375" style="187" bestFit="1" customWidth="1"/>
    <col min="1795" max="1795" width="10.5703125" style="187" bestFit="1" customWidth="1"/>
    <col min="1796" max="1796" width="36.42578125" style="187" bestFit="1" customWidth="1"/>
    <col min="1797" max="1797" width="19.7109375" style="187" bestFit="1" customWidth="1"/>
    <col min="1798" max="2048" width="12.5703125" style="187"/>
    <col min="2049" max="2049" width="31.140625" style="187" bestFit="1" customWidth="1"/>
    <col min="2050" max="2050" width="12.7109375" style="187" bestFit="1" customWidth="1"/>
    <col min="2051" max="2051" width="10.5703125" style="187" bestFit="1" customWidth="1"/>
    <col min="2052" max="2052" width="36.42578125" style="187" bestFit="1" customWidth="1"/>
    <col min="2053" max="2053" width="19.7109375" style="187" bestFit="1" customWidth="1"/>
    <col min="2054" max="2304" width="12.5703125" style="187"/>
    <col min="2305" max="2305" width="31.140625" style="187" bestFit="1" customWidth="1"/>
    <col min="2306" max="2306" width="12.7109375" style="187" bestFit="1" customWidth="1"/>
    <col min="2307" max="2307" width="10.5703125" style="187" bestFit="1" customWidth="1"/>
    <col min="2308" max="2308" width="36.42578125" style="187" bestFit="1" customWidth="1"/>
    <col min="2309" max="2309" width="19.7109375" style="187" bestFit="1" customWidth="1"/>
    <col min="2310" max="2560" width="12.5703125" style="187"/>
    <col min="2561" max="2561" width="31.140625" style="187" bestFit="1" customWidth="1"/>
    <col min="2562" max="2562" width="12.7109375" style="187" bestFit="1" customWidth="1"/>
    <col min="2563" max="2563" width="10.5703125" style="187" bestFit="1" customWidth="1"/>
    <col min="2564" max="2564" width="36.42578125" style="187" bestFit="1" customWidth="1"/>
    <col min="2565" max="2565" width="19.7109375" style="187" bestFit="1" customWidth="1"/>
    <col min="2566" max="2816" width="12.5703125" style="187"/>
    <col min="2817" max="2817" width="31.140625" style="187" bestFit="1" customWidth="1"/>
    <col min="2818" max="2818" width="12.7109375" style="187" bestFit="1" customWidth="1"/>
    <col min="2819" max="2819" width="10.5703125" style="187" bestFit="1" customWidth="1"/>
    <col min="2820" max="2820" width="36.42578125" style="187" bestFit="1" customWidth="1"/>
    <col min="2821" max="2821" width="19.7109375" style="187" bestFit="1" customWidth="1"/>
    <col min="2822" max="3072" width="12.5703125" style="187"/>
    <col min="3073" max="3073" width="31.140625" style="187" bestFit="1" customWidth="1"/>
    <col min="3074" max="3074" width="12.7109375" style="187" bestFit="1" customWidth="1"/>
    <col min="3075" max="3075" width="10.5703125" style="187" bestFit="1" customWidth="1"/>
    <col min="3076" max="3076" width="36.42578125" style="187" bestFit="1" customWidth="1"/>
    <col min="3077" max="3077" width="19.7109375" style="187" bestFit="1" customWidth="1"/>
    <col min="3078" max="3328" width="12.5703125" style="187"/>
    <col min="3329" max="3329" width="31.140625" style="187" bestFit="1" customWidth="1"/>
    <col min="3330" max="3330" width="12.7109375" style="187" bestFit="1" customWidth="1"/>
    <col min="3331" max="3331" width="10.5703125" style="187" bestFit="1" customWidth="1"/>
    <col min="3332" max="3332" width="36.42578125" style="187" bestFit="1" customWidth="1"/>
    <col min="3333" max="3333" width="19.7109375" style="187" bestFit="1" customWidth="1"/>
    <col min="3334" max="3584" width="12.5703125" style="187"/>
    <col min="3585" max="3585" width="31.140625" style="187" bestFit="1" customWidth="1"/>
    <col min="3586" max="3586" width="12.7109375" style="187" bestFit="1" customWidth="1"/>
    <col min="3587" max="3587" width="10.5703125" style="187" bestFit="1" customWidth="1"/>
    <col min="3588" max="3588" width="36.42578125" style="187" bestFit="1" customWidth="1"/>
    <col min="3589" max="3589" width="19.7109375" style="187" bestFit="1" customWidth="1"/>
    <col min="3590" max="3840" width="12.5703125" style="187"/>
    <col min="3841" max="3841" width="31.140625" style="187" bestFit="1" customWidth="1"/>
    <col min="3842" max="3842" width="12.7109375" style="187" bestFit="1" customWidth="1"/>
    <col min="3843" max="3843" width="10.5703125" style="187" bestFit="1" customWidth="1"/>
    <col min="3844" max="3844" width="36.42578125" style="187" bestFit="1" customWidth="1"/>
    <col min="3845" max="3845" width="19.7109375" style="187" bestFit="1" customWidth="1"/>
    <col min="3846" max="4096" width="12.5703125" style="187"/>
    <col min="4097" max="4097" width="31.140625" style="187" bestFit="1" customWidth="1"/>
    <col min="4098" max="4098" width="12.7109375" style="187" bestFit="1" customWidth="1"/>
    <col min="4099" max="4099" width="10.5703125" style="187" bestFit="1" customWidth="1"/>
    <col min="4100" max="4100" width="36.42578125" style="187" bestFit="1" customWidth="1"/>
    <col min="4101" max="4101" width="19.7109375" style="187" bestFit="1" customWidth="1"/>
    <col min="4102" max="4352" width="12.5703125" style="187"/>
    <col min="4353" max="4353" width="31.140625" style="187" bestFit="1" customWidth="1"/>
    <col min="4354" max="4354" width="12.7109375" style="187" bestFit="1" customWidth="1"/>
    <col min="4355" max="4355" width="10.5703125" style="187" bestFit="1" customWidth="1"/>
    <col min="4356" max="4356" width="36.42578125" style="187" bestFit="1" customWidth="1"/>
    <col min="4357" max="4357" width="19.7109375" style="187" bestFit="1" customWidth="1"/>
    <col min="4358" max="4608" width="12.5703125" style="187"/>
    <col min="4609" max="4609" width="31.140625" style="187" bestFit="1" customWidth="1"/>
    <col min="4610" max="4610" width="12.7109375" style="187" bestFit="1" customWidth="1"/>
    <col min="4611" max="4611" width="10.5703125" style="187" bestFit="1" customWidth="1"/>
    <col min="4612" max="4612" width="36.42578125" style="187" bestFit="1" customWidth="1"/>
    <col min="4613" max="4613" width="19.7109375" style="187" bestFit="1" customWidth="1"/>
    <col min="4614" max="4864" width="12.5703125" style="187"/>
    <col min="4865" max="4865" width="31.140625" style="187" bestFit="1" customWidth="1"/>
    <col min="4866" max="4866" width="12.7109375" style="187" bestFit="1" customWidth="1"/>
    <col min="4867" max="4867" width="10.5703125" style="187" bestFit="1" customWidth="1"/>
    <col min="4868" max="4868" width="36.42578125" style="187" bestFit="1" customWidth="1"/>
    <col min="4869" max="4869" width="19.7109375" style="187" bestFit="1" customWidth="1"/>
    <col min="4870" max="5120" width="12.5703125" style="187"/>
    <col min="5121" max="5121" width="31.140625" style="187" bestFit="1" customWidth="1"/>
    <col min="5122" max="5122" width="12.7109375" style="187" bestFit="1" customWidth="1"/>
    <col min="5123" max="5123" width="10.5703125" style="187" bestFit="1" customWidth="1"/>
    <col min="5124" max="5124" width="36.42578125" style="187" bestFit="1" customWidth="1"/>
    <col min="5125" max="5125" width="19.7109375" style="187" bestFit="1" customWidth="1"/>
    <col min="5126" max="5376" width="12.5703125" style="187"/>
    <col min="5377" max="5377" width="31.140625" style="187" bestFit="1" customWidth="1"/>
    <col min="5378" max="5378" width="12.7109375" style="187" bestFit="1" customWidth="1"/>
    <col min="5379" max="5379" width="10.5703125" style="187" bestFit="1" customWidth="1"/>
    <col min="5380" max="5380" width="36.42578125" style="187" bestFit="1" customWidth="1"/>
    <col min="5381" max="5381" width="19.7109375" style="187" bestFit="1" customWidth="1"/>
    <col min="5382" max="5632" width="12.5703125" style="187"/>
    <col min="5633" max="5633" width="31.140625" style="187" bestFit="1" customWidth="1"/>
    <col min="5634" max="5634" width="12.7109375" style="187" bestFit="1" customWidth="1"/>
    <col min="5635" max="5635" width="10.5703125" style="187" bestFit="1" customWidth="1"/>
    <col min="5636" max="5636" width="36.42578125" style="187" bestFit="1" customWidth="1"/>
    <col min="5637" max="5637" width="19.7109375" style="187" bestFit="1" customWidth="1"/>
    <col min="5638" max="5888" width="12.5703125" style="187"/>
    <col min="5889" max="5889" width="31.140625" style="187" bestFit="1" customWidth="1"/>
    <col min="5890" max="5890" width="12.7109375" style="187" bestFit="1" customWidth="1"/>
    <col min="5891" max="5891" width="10.5703125" style="187" bestFit="1" customWidth="1"/>
    <col min="5892" max="5892" width="36.42578125" style="187" bestFit="1" customWidth="1"/>
    <col min="5893" max="5893" width="19.7109375" style="187" bestFit="1" customWidth="1"/>
    <col min="5894" max="6144" width="12.5703125" style="187"/>
    <col min="6145" max="6145" width="31.140625" style="187" bestFit="1" customWidth="1"/>
    <col min="6146" max="6146" width="12.7109375" style="187" bestFit="1" customWidth="1"/>
    <col min="6147" max="6147" width="10.5703125" style="187" bestFit="1" customWidth="1"/>
    <col min="6148" max="6148" width="36.42578125" style="187" bestFit="1" customWidth="1"/>
    <col min="6149" max="6149" width="19.7109375" style="187" bestFit="1" customWidth="1"/>
    <col min="6150" max="6400" width="12.5703125" style="187"/>
    <col min="6401" max="6401" width="31.140625" style="187" bestFit="1" customWidth="1"/>
    <col min="6402" max="6402" width="12.7109375" style="187" bestFit="1" customWidth="1"/>
    <col min="6403" max="6403" width="10.5703125" style="187" bestFit="1" customWidth="1"/>
    <col min="6404" max="6404" width="36.42578125" style="187" bestFit="1" customWidth="1"/>
    <col min="6405" max="6405" width="19.7109375" style="187" bestFit="1" customWidth="1"/>
    <col min="6406" max="6656" width="12.5703125" style="187"/>
    <col min="6657" max="6657" width="31.140625" style="187" bestFit="1" customWidth="1"/>
    <col min="6658" max="6658" width="12.7109375" style="187" bestFit="1" customWidth="1"/>
    <col min="6659" max="6659" width="10.5703125" style="187" bestFit="1" customWidth="1"/>
    <col min="6660" max="6660" width="36.42578125" style="187" bestFit="1" customWidth="1"/>
    <col min="6661" max="6661" width="19.7109375" style="187" bestFit="1" customWidth="1"/>
    <col min="6662" max="6912" width="12.5703125" style="187"/>
    <col min="6913" max="6913" width="31.140625" style="187" bestFit="1" customWidth="1"/>
    <col min="6914" max="6914" width="12.7109375" style="187" bestFit="1" customWidth="1"/>
    <col min="6915" max="6915" width="10.5703125" style="187" bestFit="1" customWidth="1"/>
    <col min="6916" max="6916" width="36.42578125" style="187" bestFit="1" customWidth="1"/>
    <col min="6917" max="6917" width="19.7109375" style="187" bestFit="1" customWidth="1"/>
    <col min="6918" max="7168" width="12.5703125" style="187"/>
    <col min="7169" max="7169" width="31.140625" style="187" bestFit="1" customWidth="1"/>
    <col min="7170" max="7170" width="12.7109375" style="187" bestFit="1" customWidth="1"/>
    <col min="7171" max="7171" width="10.5703125" style="187" bestFit="1" customWidth="1"/>
    <col min="7172" max="7172" width="36.42578125" style="187" bestFit="1" customWidth="1"/>
    <col min="7173" max="7173" width="19.7109375" style="187" bestFit="1" customWidth="1"/>
    <col min="7174" max="7424" width="12.5703125" style="187"/>
    <col min="7425" max="7425" width="31.140625" style="187" bestFit="1" customWidth="1"/>
    <col min="7426" max="7426" width="12.7109375" style="187" bestFit="1" customWidth="1"/>
    <col min="7427" max="7427" width="10.5703125" style="187" bestFit="1" customWidth="1"/>
    <col min="7428" max="7428" width="36.42578125" style="187" bestFit="1" customWidth="1"/>
    <col min="7429" max="7429" width="19.7109375" style="187" bestFit="1" customWidth="1"/>
    <col min="7430" max="7680" width="12.5703125" style="187"/>
    <col min="7681" max="7681" width="31.140625" style="187" bestFit="1" customWidth="1"/>
    <col min="7682" max="7682" width="12.7109375" style="187" bestFit="1" customWidth="1"/>
    <col min="7683" max="7683" width="10.5703125" style="187" bestFit="1" customWidth="1"/>
    <col min="7684" max="7684" width="36.42578125" style="187" bestFit="1" customWidth="1"/>
    <col min="7685" max="7685" width="19.7109375" style="187" bestFit="1" customWidth="1"/>
    <col min="7686" max="7936" width="12.5703125" style="187"/>
    <col min="7937" max="7937" width="31.140625" style="187" bestFit="1" customWidth="1"/>
    <col min="7938" max="7938" width="12.7109375" style="187" bestFit="1" customWidth="1"/>
    <col min="7939" max="7939" width="10.5703125" style="187" bestFit="1" customWidth="1"/>
    <col min="7940" max="7940" width="36.42578125" style="187" bestFit="1" customWidth="1"/>
    <col min="7941" max="7941" width="19.7109375" style="187" bestFit="1" customWidth="1"/>
    <col min="7942" max="8192" width="12.5703125" style="187"/>
    <col min="8193" max="8193" width="31.140625" style="187" bestFit="1" customWidth="1"/>
    <col min="8194" max="8194" width="12.7109375" style="187" bestFit="1" customWidth="1"/>
    <col min="8195" max="8195" width="10.5703125" style="187" bestFit="1" customWidth="1"/>
    <col min="8196" max="8196" width="36.42578125" style="187" bestFit="1" customWidth="1"/>
    <col min="8197" max="8197" width="19.7109375" style="187" bestFit="1" customWidth="1"/>
    <col min="8198" max="8448" width="12.5703125" style="187"/>
    <col min="8449" max="8449" width="31.140625" style="187" bestFit="1" customWidth="1"/>
    <col min="8450" max="8450" width="12.7109375" style="187" bestFit="1" customWidth="1"/>
    <col min="8451" max="8451" width="10.5703125" style="187" bestFit="1" customWidth="1"/>
    <col min="8452" max="8452" width="36.42578125" style="187" bestFit="1" customWidth="1"/>
    <col min="8453" max="8453" width="19.7109375" style="187" bestFit="1" customWidth="1"/>
    <col min="8454" max="8704" width="12.5703125" style="187"/>
    <col min="8705" max="8705" width="31.140625" style="187" bestFit="1" customWidth="1"/>
    <col min="8706" max="8706" width="12.7109375" style="187" bestFit="1" customWidth="1"/>
    <col min="8707" max="8707" width="10.5703125" style="187" bestFit="1" customWidth="1"/>
    <col min="8708" max="8708" width="36.42578125" style="187" bestFit="1" customWidth="1"/>
    <col min="8709" max="8709" width="19.7109375" style="187" bestFit="1" customWidth="1"/>
    <col min="8710" max="8960" width="12.5703125" style="187"/>
    <col min="8961" max="8961" width="31.140625" style="187" bestFit="1" customWidth="1"/>
    <col min="8962" max="8962" width="12.7109375" style="187" bestFit="1" customWidth="1"/>
    <col min="8963" max="8963" width="10.5703125" style="187" bestFit="1" customWidth="1"/>
    <col min="8964" max="8964" width="36.42578125" style="187" bestFit="1" customWidth="1"/>
    <col min="8965" max="8965" width="19.7109375" style="187" bestFit="1" customWidth="1"/>
    <col min="8966" max="9216" width="12.5703125" style="187"/>
    <col min="9217" max="9217" width="31.140625" style="187" bestFit="1" customWidth="1"/>
    <col min="9218" max="9218" width="12.7109375" style="187" bestFit="1" customWidth="1"/>
    <col min="9219" max="9219" width="10.5703125" style="187" bestFit="1" customWidth="1"/>
    <col min="9220" max="9220" width="36.42578125" style="187" bestFit="1" customWidth="1"/>
    <col min="9221" max="9221" width="19.7109375" style="187" bestFit="1" customWidth="1"/>
    <col min="9222" max="9472" width="12.5703125" style="187"/>
    <col min="9473" max="9473" width="31.140625" style="187" bestFit="1" customWidth="1"/>
    <col min="9474" max="9474" width="12.7109375" style="187" bestFit="1" customWidth="1"/>
    <col min="9475" max="9475" width="10.5703125" style="187" bestFit="1" customWidth="1"/>
    <col min="9476" max="9476" width="36.42578125" style="187" bestFit="1" customWidth="1"/>
    <col min="9477" max="9477" width="19.7109375" style="187" bestFit="1" customWidth="1"/>
    <col min="9478" max="9728" width="12.5703125" style="187"/>
    <col min="9729" max="9729" width="31.140625" style="187" bestFit="1" customWidth="1"/>
    <col min="9730" max="9730" width="12.7109375" style="187" bestFit="1" customWidth="1"/>
    <col min="9731" max="9731" width="10.5703125" style="187" bestFit="1" customWidth="1"/>
    <col min="9732" max="9732" width="36.42578125" style="187" bestFit="1" customWidth="1"/>
    <col min="9733" max="9733" width="19.7109375" style="187" bestFit="1" customWidth="1"/>
    <col min="9734" max="9984" width="12.5703125" style="187"/>
    <col min="9985" max="9985" width="31.140625" style="187" bestFit="1" customWidth="1"/>
    <col min="9986" max="9986" width="12.7109375" style="187" bestFit="1" customWidth="1"/>
    <col min="9987" max="9987" width="10.5703125" style="187" bestFit="1" customWidth="1"/>
    <col min="9988" max="9988" width="36.42578125" style="187" bestFit="1" customWidth="1"/>
    <col min="9989" max="9989" width="19.7109375" style="187" bestFit="1" customWidth="1"/>
    <col min="9990" max="10240" width="12.5703125" style="187"/>
    <col min="10241" max="10241" width="31.140625" style="187" bestFit="1" customWidth="1"/>
    <col min="10242" max="10242" width="12.7109375" style="187" bestFit="1" customWidth="1"/>
    <col min="10243" max="10243" width="10.5703125" style="187" bestFit="1" customWidth="1"/>
    <col min="10244" max="10244" width="36.42578125" style="187" bestFit="1" customWidth="1"/>
    <col min="10245" max="10245" width="19.7109375" style="187" bestFit="1" customWidth="1"/>
    <col min="10246" max="10496" width="12.5703125" style="187"/>
    <col min="10497" max="10497" width="31.140625" style="187" bestFit="1" customWidth="1"/>
    <col min="10498" max="10498" width="12.7109375" style="187" bestFit="1" customWidth="1"/>
    <col min="10499" max="10499" width="10.5703125" style="187" bestFit="1" customWidth="1"/>
    <col min="10500" max="10500" width="36.42578125" style="187" bestFit="1" customWidth="1"/>
    <col min="10501" max="10501" width="19.7109375" style="187" bestFit="1" customWidth="1"/>
    <col min="10502" max="10752" width="12.5703125" style="187"/>
    <col min="10753" max="10753" width="31.140625" style="187" bestFit="1" customWidth="1"/>
    <col min="10754" max="10754" width="12.7109375" style="187" bestFit="1" customWidth="1"/>
    <col min="10755" max="10755" width="10.5703125" style="187" bestFit="1" customWidth="1"/>
    <col min="10756" max="10756" width="36.42578125" style="187" bestFit="1" customWidth="1"/>
    <col min="10757" max="10757" width="19.7109375" style="187" bestFit="1" customWidth="1"/>
    <col min="10758" max="11008" width="12.5703125" style="187"/>
    <col min="11009" max="11009" width="31.140625" style="187" bestFit="1" customWidth="1"/>
    <col min="11010" max="11010" width="12.7109375" style="187" bestFit="1" customWidth="1"/>
    <col min="11011" max="11011" width="10.5703125" style="187" bestFit="1" customWidth="1"/>
    <col min="11012" max="11012" width="36.42578125" style="187" bestFit="1" customWidth="1"/>
    <col min="11013" max="11013" width="19.7109375" style="187" bestFit="1" customWidth="1"/>
    <col min="11014" max="11264" width="12.5703125" style="187"/>
    <col min="11265" max="11265" width="31.140625" style="187" bestFit="1" customWidth="1"/>
    <col min="11266" max="11266" width="12.7109375" style="187" bestFit="1" customWidth="1"/>
    <col min="11267" max="11267" width="10.5703125" style="187" bestFit="1" customWidth="1"/>
    <col min="11268" max="11268" width="36.42578125" style="187" bestFit="1" customWidth="1"/>
    <col min="11269" max="11269" width="19.7109375" style="187" bestFit="1" customWidth="1"/>
    <col min="11270" max="11520" width="12.5703125" style="187"/>
    <col min="11521" max="11521" width="31.140625" style="187" bestFit="1" customWidth="1"/>
    <col min="11522" max="11522" width="12.7109375" style="187" bestFit="1" customWidth="1"/>
    <col min="11523" max="11523" width="10.5703125" style="187" bestFit="1" customWidth="1"/>
    <col min="11524" max="11524" width="36.42578125" style="187" bestFit="1" customWidth="1"/>
    <col min="11525" max="11525" width="19.7109375" style="187" bestFit="1" customWidth="1"/>
    <col min="11526" max="11776" width="12.5703125" style="187"/>
    <col min="11777" max="11777" width="31.140625" style="187" bestFit="1" customWidth="1"/>
    <col min="11778" max="11778" width="12.7109375" style="187" bestFit="1" customWidth="1"/>
    <col min="11779" max="11779" width="10.5703125" style="187" bestFit="1" customWidth="1"/>
    <col min="11780" max="11780" width="36.42578125" style="187" bestFit="1" customWidth="1"/>
    <col min="11781" max="11781" width="19.7109375" style="187" bestFit="1" customWidth="1"/>
    <col min="11782" max="12032" width="12.5703125" style="187"/>
    <col min="12033" max="12033" width="31.140625" style="187" bestFit="1" customWidth="1"/>
    <col min="12034" max="12034" width="12.7109375" style="187" bestFit="1" customWidth="1"/>
    <col min="12035" max="12035" width="10.5703125" style="187" bestFit="1" customWidth="1"/>
    <col min="12036" max="12036" width="36.42578125" style="187" bestFit="1" customWidth="1"/>
    <col min="12037" max="12037" width="19.7109375" style="187" bestFit="1" customWidth="1"/>
    <col min="12038" max="12288" width="12.5703125" style="187"/>
    <col min="12289" max="12289" width="31.140625" style="187" bestFit="1" customWidth="1"/>
    <col min="12290" max="12290" width="12.7109375" style="187" bestFit="1" customWidth="1"/>
    <col min="12291" max="12291" width="10.5703125" style="187" bestFit="1" customWidth="1"/>
    <col min="12292" max="12292" width="36.42578125" style="187" bestFit="1" customWidth="1"/>
    <col min="12293" max="12293" width="19.7109375" style="187" bestFit="1" customWidth="1"/>
    <col min="12294" max="12544" width="12.5703125" style="187"/>
    <col min="12545" max="12545" width="31.140625" style="187" bestFit="1" customWidth="1"/>
    <col min="12546" max="12546" width="12.7109375" style="187" bestFit="1" customWidth="1"/>
    <col min="12547" max="12547" width="10.5703125" style="187" bestFit="1" customWidth="1"/>
    <col min="12548" max="12548" width="36.42578125" style="187" bestFit="1" customWidth="1"/>
    <col min="12549" max="12549" width="19.7109375" style="187" bestFit="1" customWidth="1"/>
    <col min="12550" max="12800" width="12.5703125" style="187"/>
    <col min="12801" max="12801" width="31.140625" style="187" bestFit="1" customWidth="1"/>
    <col min="12802" max="12802" width="12.7109375" style="187" bestFit="1" customWidth="1"/>
    <col min="12803" max="12803" width="10.5703125" style="187" bestFit="1" customWidth="1"/>
    <col min="12804" max="12804" width="36.42578125" style="187" bestFit="1" customWidth="1"/>
    <col min="12805" max="12805" width="19.7109375" style="187" bestFit="1" customWidth="1"/>
    <col min="12806" max="13056" width="12.5703125" style="187"/>
    <col min="13057" max="13057" width="31.140625" style="187" bestFit="1" customWidth="1"/>
    <col min="13058" max="13058" width="12.7109375" style="187" bestFit="1" customWidth="1"/>
    <col min="13059" max="13059" width="10.5703125" style="187" bestFit="1" customWidth="1"/>
    <col min="13060" max="13060" width="36.42578125" style="187" bestFit="1" customWidth="1"/>
    <col min="13061" max="13061" width="19.7109375" style="187" bestFit="1" customWidth="1"/>
    <col min="13062" max="13312" width="12.5703125" style="187"/>
    <col min="13313" max="13313" width="31.140625" style="187" bestFit="1" customWidth="1"/>
    <col min="13314" max="13314" width="12.7109375" style="187" bestFit="1" customWidth="1"/>
    <col min="13315" max="13315" width="10.5703125" style="187" bestFit="1" customWidth="1"/>
    <col min="13316" max="13316" width="36.42578125" style="187" bestFit="1" customWidth="1"/>
    <col min="13317" max="13317" width="19.7109375" style="187" bestFit="1" customWidth="1"/>
    <col min="13318" max="13568" width="12.5703125" style="187"/>
    <col min="13569" max="13569" width="31.140625" style="187" bestFit="1" customWidth="1"/>
    <col min="13570" max="13570" width="12.7109375" style="187" bestFit="1" customWidth="1"/>
    <col min="13571" max="13571" width="10.5703125" style="187" bestFit="1" customWidth="1"/>
    <col min="13572" max="13572" width="36.42578125" style="187" bestFit="1" customWidth="1"/>
    <col min="13573" max="13573" width="19.7109375" style="187" bestFit="1" customWidth="1"/>
    <col min="13574" max="13824" width="12.5703125" style="187"/>
    <col min="13825" max="13825" width="31.140625" style="187" bestFit="1" customWidth="1"/>
    <col min="13826" max="13826" width="12.7109375" style="187" bestFit="1" customWidth="1"/>
    <col min="13827" max="13827" width="10.5703125" style="187" bestFit="1" customWidth="1"/>
    <col min="13828" max="13828" width="36.42578125" style="187" bestFit="1" customWidth="1"/>
    <col min="13829" max="13829" width="19.7109375" style="187" bestFit="1" customWidth="1"/>
    <col min="13830" max="14080" width="12.5703125" style="187"/>
    <col min="14081" max="14081" width="31.140625" style="187" bestFit="1" customWidth="1"/>
    <col min="14082" max="14082" width="12.7109375" style="187" bestFit="1" customWidth="1"/>
    <col min="14083" max="14083" width="10.5703125" style="187" bestFit="1" customWidth="1"/>
    <col min="14084" max="14084" width="36.42578125" style="187" bestFit="1" customWidth="1"/>
    <col min="14085" max="14085" width="19.7109375" style="187" bestFit="1" customWidth="1"/>
    <col min="14086" max="14336" width="12.5703125" style="187"/>
    <col min="14337" max="14337" width="31.140625" style="187" bestFit="1" customWidth="1"/>
    <col min="14338" max="14338" width="12.7109375" style="187" bestFit="1" customWidth="1"/>
    <col min="14339" max="14339" width="10.5703125" style="187" bestFit="1" customWidth="1"/>
    <col min="14340" max="14340" width="36.42578125" style="187" bestFit="1" customWidth="1"/>
    <col min="14341" max="14341" width="19.7109375" style="187" bestFit="1" customWidth="1"/>
    <col min="14342" max="14592" width="12.5703125" style="187"/>
    <col min="14593" max="14593" width="31.140625" style="187" bestFit="1" customWidth="1"/>
    <col min="14594" max="14594" width="12.7109375" style="187" bestFit="1" customWidth="1"/>
    <col min="14595" max="14595" width="10.5703125" style="187" bestFit="1" customWidth="1"/>
    <col min="14596" max="14596" width="36.42578125" style="187" bestFit="1" customWidth="1"/>
    <col min="14597" max="14597" width="19.7109375" style="187" bestFit="1" customWidth="1"/>
    <col min="14598" max="14848" width="12.5703125" style="187"/>
    <col min="14849" max="14849" width="31.140625" style="187" bestFit="1" customWidth="1"/>
    <col min="14850" max="14850" width="12.7109375" style="187" bestFit="1" customWidth="1"/>
    <col min="14851" max="14851" width="10.5703125" style="187" bestFit="1" customWidth="1"/>
    <col min="14852" max="14852" width="36.42578125" style="187" bestFit="1" customWidth="1"/>
    <col min="14853" max="14853" width="19.7109375" style="187" bestFit="1" customWidth="1"/>
    <col min="14854" max="15104" width="12.5703125" style="187"/>
    <col min="15105" max="15105" width="31.140625" style="187" bestFit="1" customWidth="1"/>
    <col min="15106" max="15106" width="12.7109375" style="187" bestFit="1" customWidth="1"/>
    <col min="15107" max="15107" width="10.5703125" style="187" bestFit="1" customWidth="1"/>
    <col min="15108" max="15108" width="36.42578125" style="187" bestFit="1" customWidth="1"/>
    <col min="15109" max="15109" width="19.7109375" style="187" bestFit="1" customWidth="1"/>
    <col min="15110" max="15360" width="12.5703125" style="187"/>
    <col min="15361" max="15361" width="31.140625" style="187" bestFit="1" customWidth="1"/>
    <col min="15362" max="15362" width="12.7109375" style="187" bestFit="1" customWidth="1"/>
    <col min="15363" max="15363" width="10.5703125" style="187" bestFit="1" customWidth="1"/>
    <col min="15364" max="15364" width="36.42578125" style="187" bestFit="1" customWidth="1"/>
    <col min="15365" max="15365" width="19.7109375" style="187" bestFit="1" customWidth="1"/>
    <col min="15366" max="15616" width="12.5703125" style="187"/>
    <col min="15617" max="15617" width="31.140625" style="187" bestFit="1" customWidth="1"/>
    <col min="15618" max="15618" width="12.7109375" style="187" bestFit="1" customWidth="1"/>
    <col min="15619" max="15619" width="10.5703125" style="187" bestFit="1" customWidth="1"/>
    <col min="15620" max="15620" width="36.42578125" style="187" bestFit="1" customWidth="1"/>
    <col min="15621" max="15621" width="19.7109375" style="187" bestFit="1" customWidth="1"/>
    <col min="15622" max="15872" width="12.5703125" style="187"/>
    <col min="15873" max="15873" width="31.140625" style="187" bestFit="1" customWidth="1"/>
    <col min="15874" max="15874" width="12.7109375" style="187" bestFit="1" customWidth="1"/>
    <col min="15875" max="15875" width="10.5703125" style="187" bestFit="1" customWidth="1"/>
    <col min="15876" max="15876" width="36.42578125" style="187" bestFit="1" customWidth="1"/>
    <col min="15877" max="15877" width="19.7109375" style="187" bestFit="1" customWidth="1"/>
    <col min="15878" max="16128" width="12.5703125" style="187"/>
    <col min="16129" max="16129" width="31.140625" style="187" bestFit="1" customWidth="1"/>
    <col min="16130" max="16130" width="12.7109375" style="187" bestFit="1" customWidth="1"/>
    <col min="16131" max="16131" width="10.5703125" style="187" bestFit="1" customWidth="1"/>
    <col min="16132" max="16132" width="36.42578125" style="187" bestFit="1" customWidth="1"/>
    <col min="16133" max="16133" width="19.7109375" style="187" bestFit="1" customWidth="1"/>
    <col min="16134" max="16384" width="12.5703125" style="187"/>
  </cols>
  <sheetData>
    <row r="1" spans="1:5">
      <c r="A1" s="484" t="s">
        <v>141</v>
      </c>
      <c r="B1" s="485"/>
      <c r="C1" s="485"/>
      <c r="D1" s="485"/>
      <c r="E1" s="486"/>
    </row>
    <row r="2" spans="1:5">
      <c r="A2" s="487"/>
      <c r="B2" s="488"/>
      <c r="C2" s="488"/>
      <c r="D2" s="488"/>
      <c r="E2" s="489"/>
    </row>
    <row r="3" spans="1:5">
      <c r="A3" s="487"/>
      <c r="B3" s="488"/>
      <c r="C3" s="488"/>
      <c r="D3" s="488"/>
      <c r="E3" s="489"/>
    </row>
    <row r="4" spans="1:5">
      <c r="A4" s="490"/>
      <c r="B4" s="491"/>
      <c r="C4" s="491"/>
      <c r="D4" s="491"/>
      <c r="E4" s="492"/>
    </row>
    <row r="5" spans="1:5">
      <c r="A5" s="188" t="s">
        <v>142</v>
      </c>
      <c r="B5" s="188" t="s">
        <v>143</v>
      </c>
      <c r="C5" s="188" t="s">
        <v>144</v>
      </c>
      <c r="D5" s="188" t="s">
        <v>145</v>
      </c>
      <c r="E5" s="188" t="s">
        <v>146</v>
      </c>
    </row>
    <row r="6" spans="1:5" ht="21.75" customHeight="1">
      <c r="A6" s="189">
        <v>4</v>
      </c>
      <c r="B6" s="189">
        <v>6</v>
      </c>
      <c r="C6" s="189">
        <v>21.5</v>
      </c>
      <c r="D6" s="190">
        <v>17.61</v>
      </c>
      <c r="E6" s="190">
        <f>A6*B6*C6*D6</f>
        <v>9086.76</v>
      </c>
    </row>
    <row r="7" spans="1:5">
      <c r="A7" s="191"/>
      <c r="B7" s="192"/>
      <c r="C7" s="192"/>
      <c r="D7" s="192"/>
      <c r="E7" s="193"/>
    </row>
    <row r="8" spans="1:5">
      <c r="A8" s="194" t="s">
        <v>147</v>
      </c>
      <c r="B8" s="195"/>
      <c r="C8" s="192"/>
      <c r="D8" s="194" t="s">
        <v>148</v>
      </c>
      <c r="E8" s="195"/>
    </row>
    <row r="9" spans="1:5">
      <c r="A9" s="190">
        <f>D12-D15</f>
        <v>348713.34</v>
      </c>
      <c r="B9" s="192"/>
      <c r="C9" s="192"/>
      <c r="D9" s="190">
        <f>59+1555.46</f>
        <v>1614.46</v>
      </c>
      <c r="E9" s="193"/>
    </row>
    <row r="10" spans="1:5">
      <c r="A10" s="191"/>
      <c r="B10" s="192"/>
      <c r="C10" s="192"/>
      <c r="D10" s="192"/>
      <c r="E10" s="193"/>
    </row>
    <row r="11" spans="1:5">
      <c r="A11" s="493" t="s">
        <v>149</v>
      </c>
      <c r="B11" s="494"/>
      <c r="C11" s="192"/>
      <c r="D11" s="194" t="s">
        <v>150</v>
      </c>
      <c r="E11" s="195"/>
    </row>
    <row r="12" spans="1:5">
      <c r="A12" s="191" t="s">
        <v>151</v>
      </c>
      <c r="B12" s="196">
        <v>3</v>
      </c>
      <c r="C12" s="192"/>
      <c r="D12" s="190">
        <f>348791.2+32429.01</f>
        <v>381220.21</v>
      </c>
      <c r="E12" s="193"/>
    </row>
    <row r="13" spans="1:5">
      <c r="A13" s="191" t="s">
        <v>152</v>
      </c>
      <c r="B13" s="197">
        <v>4</v>
      </c>
      <c r="C13" s="192"/>
      <c r="D13" s="192"/>
      <c r="E13" s="193"/>
    </row>
    <row r="14" spans="1:5">
      <c r="A14" s="191" t="s">
        <v>153</v>
      </c>
      <c r="B14" s="197">
        <v>5</v>
      </c>
      <c r="C14" s="192"/>
      <c r="D14" s="198" t="s">
        <v>154</v>
      </c>
      <c r="E14" s="195"/>
    </row>
    <row r="15" spans="1:5">
      <c r="A15" s="199" t="s">
        <v>155</v>
      </c>
      <c r="B15" s="200">
        <v>6</v>
      </c>
      <c r="C15" s="192"/>
      <c r="D15" s="190">
        <v>32506.87</v>
      </c>
      <c r="E15" s="193"/>
    </row>
    <row r="16" spans="1:5">
      <c r="A16" s="199"/>
      <c r="B16" s="201"/>
      <c r="C16" s="201"/>
      <c r="D16" s="201"/>
      <c r="E16" s="202"/>
    </row>
  </sheetData>
  <mergeCells count="2">
    <mergeCell ref="A1:E4"/>
    <mergeCell ref="A11:B11"/>
  </mergeCells>
  <pageMargins left="0.75" right="0.75" top="1" bottom="1" header="0.5" footer="0.5"/>
  <pageSetup orientation="portrait"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70"/>
  <sheetViews>
    <sheetView zoomScale="135" workbookViewId="0">
      <selection activeCell="B11" sqref="B11"/>
    </sheetView>
  </sheetViews>
  <sheetFormatPr defaultColWidth="8.85546875" defaultRowHeight="12.75"/>
  <cols>
    <col min="1" max="1" width="8.85546875" style="1" customWidth="1"/>
    <col min="2" max="2" width="12.42578125" customWidth="1"/>
    <col min="3" max="3" width="10.42578125" customWidth="1"/>
    <col min="4" max="4" width="12.42578125" customWidth="1"/>
    <col min="5" max="5" width="14.7109375" customWidth="1"/>
    <col min="6" max="6" width="12" customWidth="1"/>
    <col min="7" max="7" width="9.42578125" customWidth="1"/>
    <col min="8" max="8" width="0.140625" style="1" customWidth="1"/>
    <col min="9" max="9" width="29.42578125" hidden="1" customWidth="1"/>
    <col min="10" max="11" width="15.7109375" customWidth="1"/>
    <col min="14" max="48" width="8.85546875" style="1" customWidth="1"/>
  </cols>
  <sheetData>
    <row r="1" spans="2:13" s="1" customFormat="1"/>
    <row r="2" spans="2:13">
      <c r="B2" s="1"/>
      <c r="C2" s="1"/>
      <c r="D2" s="1"/>
      <c r="E2" s="1"/>
      <c r="F2" s="1"/>
      <c r="G2" s="1"/>
      <c r="I2" s="1"/>
      <c r="J2" s="1"/>
      <c r="K2" s="1"/>
      <c r="L2" s="1"/>
      <c r="M2" s="1"/>
    </row>
    <row r="3" spans="2:13" ht="22.5">
      <c r="B3" s="2" t="s">
        <v>0</v>
      </c>
      <c r="H3"/>
      <c r="J3" s="1"/>
      <c r="K3" s="1"/>
      <c r="L3" s="1"/>
      <c r="M3" s="1"/>
    </row>
    <row r="4" spans="2:13" ht="15">
      <c r="B4" s="3" t="s">
        <v>1</v>
      </c>
      <c r="C4" s="3"/>
      <c r="D4" s="3"/>
      <c r="E4" s="4" t="s">
        <v>2</v>
      </c>
      <c r="F4" s="3"/>
      <c r="G4" s="3"/>
      <c r="H4" s="3"/>
      <c r="I4" s="3"/>
      <c r="J4" s="1"/>
      <c r="K4" s="1"/>
      <c r="L4" s="1"/>
      <c r="M4" s="1"/>
    </row>
    <row r="5" spans="2:13" ht="42" customHeight="1">
      <c r="B5" s="5" t="s">
        <v>3</v>
      </c>
      <c r="C5" s="5" t="s">
        <v>4</v>
      </c>
      <c r="D5" s="5" t="s">
        <v>5</v>
      </c>
      <c r="E5" s="5" t="s">
        <v>6</v>
      </c>
      <c r="F5" s="5" t="s">
        <v>7</v>
      </c>
      <c r="G5" s="5" t="s">
        <v>8</v>
      </c>
      <c r="H5" s="5" t="s">
        <v>9</v>
      </c>
      <c r="I5" s="5" t="s">
        <v>10</v>
      </c>
      <c r="J5" s="1"/>
      <c r="K5" s="1"/>
      <c r="L5" s="1"/>
      <c r="M5" s="1"/>
    </row>
    <row r="6" spans="2:13" ht="15.75" customHeight="1">
      <c r="B6" s="6">
        <v>42982</v>
      </c>
      <c r="C6" s="5">
        <v>11</v>
      </c>
      <c r="D6" s="7">
        <v>10</v>
      </c>
      <c r="E6" s="7">
        <v>11</v>
      </c>
      <c r="F6" s="7">
        <v>0</v>
      </c>
      <c r="G6" s="8">
        <f>D6/C6</f>
        <v>0.90909090909090906</v>
      </c>
      <c r="H6" s="9" t="s">
        <v>11</v>
      </c>
      <c r="I6" s="9" t="s">
        <v>12</v>
      </c>
      <c r="J6" s="1"/>
      <c r="K6" s="1"/>
      <c r="L6" s="1"/>
      <c r="M6" s="1"/>
    </row>
    <row r="7" spans="2:13" ht="15.75" customHeight="1">
      <c r="B7" s="6">
        <v>42983</v>
      </c>
      <c r="C7" s="5">
        <v>6</v>
      </c>
      <c r="D7" s="7">
        <v>5</v>
      </c>
      <c r="E7" s="7">
        <v>6</v>
      </c>
      <c r="F7" s="7">
        <v>1</v>
      </c>
      <c r="G7" s="8">
        <f>D7/C7</f>
        <v>0.83333333333333337</v>
      </c>
      <c r="H7" s="9"/>
      <c r="I7" s="9"/>
      <c r="J7" s="1"/>
      <c r="K7" s="1"/>
      <c r="L7" s="1"/>
      <c r="M7" s="1"/>
    </row>
    <row r="8" spans="2:13" ht="15.75" customHeight="1">
      <c r="B8" s="6">
        <v>42984</v>
      </c>
      <c r="C8" s="5">
        <v>11</v>
      </c>
      <c r="D8" s="7">
        <v>10</v>
      </c>
      <c r="E8" s="7">
        <v>10</v>
      </c>
      <c r="F8" s="7">
        <v>1</v>
      </c>
      <c r="G8" s="8">
        <f>D8/C8</f>
        <v>0.90909090909090906</v>
      </c>
      <c r="H8" s="9" t="s">
        <v>13</v>
      </c>
      <c r="I8" s="9" t="s">
        <v>14</v>
      </c>
      <c r="J8" s="1"/>
      <c r="K8" s="1"/>
      <c r="L8" s="1"/>
      <c r="M8" s="1"/>
    </row>
    <row r="9" spans="2:13" ht="15.75" customHeight="1">
      <c r="B9" s="6">
        <v>42985</v>
      </c>
      <c r="C9" s="5">
        <v>11</v>
      </c>
      <c r="D9" s="7">
        <v>10</v>
      </c>
      <c r="E9" s="7">
        <v>10</v>
      </c>
      <c r="F9" s="7">
        <v>1</v>
      </c>
      <c r="G9" s="8">
        <f>D9/C9</f>
        <v>0.90909090909090906</v>
      </c>
      <c r="H9" s="10" t="s">
        <v>15</v>
      </c>
      <c r="I9" s="9" t="s">
        <v>16</v>
      </c>
      <c r="J9" s="1"/>
      <c r="K9" s="1"/>
      <c r="L9" s="1"/>
      <c r="M9" s="1"/>
    </row>
    <row r="10" spans="2:13" ht="15.75" customHeight="1">
      <c r="B10" s="6">
        <v>42986</v>
      </c>
      <c r="C10" s="5">
        <v>11</v>
      </c>
      <c r="D10" s="7">
        <v>10</v>
      </c>
      <c r="E10" s="7">
        <v>11</v>
      </c>
      <c r="F10" s="7">
        <v>0</v>
      </c>
      <c r="G10" s="8">
        <f t="shared" ref="G10:G11" si="0">D10/C10</f>
        <v>0.90909090909090906</v>
      </c>
      <c r="H10" s="10" t="s">
        <v>17</v>
      </c>
      <c r="I10" s="9" t="s">
        <v>18</v>
      </c>
      <c r="J10" s="1"/>
      <c r="K10" s="1"/>
      <c r="L10" s="1"/>
      <c r="M10" s="1"/>
    </row>
    <row r="11" spans="2:13" ht="15.75" customHeight="1">
      <c r="B11" s="11" t="s">
        <v>19</v>
      </c>
      <c r="C11" s="5">
        <f>SUM(C6:C10)</f>
        <v>50</v>
      </c>
      <c r="D11" s="12">
        <f>SUM(D6:D10)</f>
        <v>45</v>
      </c>
      <c r="E11" s="12">
        <f>SUM(E6:E10)</f>
        <v>48</v>
      </c>
      <c r="F11" s="12">
        <f>SUM(F6:F10)</f>
        <v>3</v>
      </c>
      <c r="G11" s="13">
        <f t="shared" si="0"/>
        <v>0.9</v>
      </c>
      <c r="H11" s="14"/>
      <c r="I11" s="14" t="s">
        <v>20</v>
      </c>
      <c r="J11" s="1"/>
      <c r="K11" s="1"/>
      <c r="L11" s="1"/>
      <c r="M11" s="1"/>
    </row>
    <row r="12" spans="2:13" ht="15.75" customHeight="1">
      <c r="B12" s="1"/>
      <c r="C12" s="1"/>
      <c r="D12" s="1"/>
      <c r="E12" s="1"/>
      <c r="F12" s="1"/>
      <c r="G12" s="1"/>
      <c r="I12" s="1"/>
      <c r="J12" s="1"/>
      <c r="K12" s="1"/>
      <c r="L12" s="1"/>
      <c r="M12" s="1"/>
    </row>
    <row r="13" spans="2:13" ht="15.75" customHeight="1">
      <c r="B13" s="1"/>
      <c r="C13" s="1"/>
      <c r="D13" s="1"/>
      <c r="E13" s="1"/>
      <c r="F13" s="1"/>
      <c r="G13" s="1"/>
      <c r="I13" s="1"/>
      <c r="J13" s="1"/>
      <c r="K13" s="1"/>
      <c r="L13" s="1"/>
      <c r="M13" s="1"/>
    </row>
    <row r="14" spans="2:13" ht="15.75" customHeight="1">
      <c r="B14" s="1"/>
      <c r="C14" s="1"/>
      <c r="D14" s="1"/>
      <c r="E14" s="1"/>
      <c r="F14" s="1"/>
      <c r="G14" s="1"/>
      <c r="I14" s="1"/>
      <c r="J14" s="1"/>
      <c r="K14" s="1"/>
      <c r="L14" s="1"/>
      <c r="M14" s="1"/>
    </row>
    <row r="15" spans="2:13" ht="15.75" customHeight="1">
      <c r="B15" s="1"/>
      <c r="C15" s="1"/>
      <c r="D15" s="1"/>
      <c r="E15" s="1"/>
      <c r="F15" s="1"/>
      <c r="G15" s="1"/>
      <c r="I15" s="1"/>
      <c r="J15" s="1"/>
      <c r="K15" s="1"/>
      <c r="L15" s="1"/>
      <c r="M15" s="1"/>
    </row>
    <row r="16" spans="2:13" ht="12.75" customHeight="1">
      <c r="B16" s="1"/>
      <c r="C16" s="1"/>
      <c r="D16" s="1"/>
      <c r="E16" s="1"/>
      <c r="F16" s="1"/>
      <c r="G16" s="1"/>
      <c r="I16" s="1"/>
      <c r="J16" s="1"/>
      <c r="K16" s="1"/>
      <c r="L16" s="1"/>
      <c r="M16" s="1"/>
    </row>
    <row r="17" s="1" customFormat="1" ht="69" customHeight="1"/>
    <row r="18" s="1" customFormat="1" ht="69" customHeight="1"/>
    <row r="19" s="1" customFormat="1" ht="69" customHeight="1"/>
    <row r="20" s="1" customFormat="1" ht="69" customHeight="1"/>
    <row r="21" s="1" customFormat="1" ht="69" customHeight="1"/>
    <row r="22" s="1" customFormat="1" ht="69" customHeight="1"/>
    <row r="23" s="1" customFormat="1" ht="69" customHeight="1"/>
    <row r="24" s="1" customFormat="1" ht="69" customHeight="1"/>
    <row r="25" s="1" customFormat="1" ht="69" customHeight="1"/>
    <row r="26" s="1" customFormat="1" ht="69" customHeight="1"/>
    <row r="27" s="1" customFormat="1" ht="69" customHeight="1"/>
    <row r="28" s="1" customFormat="1" ht="69" customHeight="1"/>
    <row r="29" s="1" customFormat="1" ht="69" customHeight="1"/>
    <row r="30" s="1" customFormat="1" ht="69" customHeight="1"/>
    <row r="31" s="1" customFormat="1" ht="69" customHeight="1"/>
    <row r="32" s="1" customFormat="1" ht="69" customHeight="1"/>
    <row r="33" s="1" customFormat="1" ht="69" customHeight="1"/>
    <row r="34" s="1" customFormat="1" ht="69" customHeight="1"/>
    <row r="35" s="1" customFormat="1" ht="69" customHeight="1"/>
    <row r="36" s="1" customFormat="1" ht="69" customHeight="1"/>
    <row r="37" s="1" customFormat="1" ht="69" customHeight="1"/>
    <row r="38" s="1" customFormat="1" ht="69" customHeight="1"/>
    <row r="39" s="1" customFormat="1" ht="69" customHeight="1"/>
    <row r="40" s="1" customFormat="1" ht="69" customHeight="1"/>
    <row r="41" s="1" customFormat="1" ht="69" customHeight="1"/>
    <row r="42" s="1" customFormat="1" ht="69" customHeight="1"/>
    <row r="43" s="1" customFormat="1" ht="69" customHeight="1"/>
    <row r="44" s="1" customFormat="1" ht="69" customHeight="1"/>
    <row r="45" s="1" customFormat="1" ht="69" customHeight="1"/>
    <row r="46" s="1" customFormat="1" ht="69" customHeight="1"/>
    <row r="47" s="1" customFormat="1" ht="69" customHeight="1"/>
    <row r="48" s="1" customFormat="1" ht="69" customHeight="1"/>
    <row r="49" s="1" customFormat="1" ht="69" customHeight="1"/>
    <row r="50" s="1" customFormat="1" ht="69" customHeight="1"/>
    <row r="51" s="1" customFormat="1" ht="69" customHeight="1"/>
    <row r="52" s="1" customFormat="1" ht="69" customHeight="1"/>
    <row r="53" s="1" customFormat="1" ht="69" customHeight="1"/>
    <row r="54" s="1" customFormat="1" ht="69" customHeight="1"/>
    <row r="55" s="1" customFormat="1" ht="69" customHeight="1"/>
    <row r="56" s="1" customFormat="1" ht="69" customHeight="1"/>
    <row r="57" s="1" customFormat="1" ht="69" customHeight="1"/>
    <row r="58" s="1" customFormat="1" ht="69" customHeight="1"/>
    <row r="59" s="1" customFormat="1" ht="69" customHeight="1"/>
    <row r="60" s="1" customFormat="1" ht="69" customHeight="1"/>
    <row r="61" s="1" customFormat="1" ht="69" customHeight="1"/>
    <row r="62" s="1" customFormat="1" ht="69" customHeight="1"/>
    <row r="63" s="1" customFormat="1" ht="69" customHeight="1"/>
    <row r="64" s="1" customFormat="1" ht="69" customHeight="1"/>
    <row r="65" s="1" customFormat="1" ht="69" customHeight="1"/>
    <row r="66" s="1" customFormat="1" ht="69" customHeight="1"/>
    <row r="67" s="1" customFormat="1" ht="69" customHeight="1"/>
    <row r="68" s="1" customFormat="1" ht="69" customHeight="1"/>
    <row r="69" s="1" customFormat="1" ht="69" customHeight="1"/>
    <row r="70" s="1" customFormat="1" ht="69" customHeight="1"/>
    <row r="71" s="1" customFormat="1" ht="69" customHeight="1"/>
    <row r="72" s="1" customFormat="1" ht="69" customHeight="1"/>
    <row r="73" s="1" customFormat="1" ht="69" customHeight="1"/>
    <row r="74" s="1" customFormat="1" ht="69" customHeight="1"/>
    <row r="75" s="1" customFormat="1" ht="69" customHeight="1"/>
    <row r="76" s="1" customFormat="1" ht="69" customHeight="1"/>
    <row r="77" s="1" customFormat="1" ht="69" customHeight="1"/>
    <row r="78" s="1" customFormat="1" ht="69" customHeight="1"/>
    <row r="79" s="1" customFormat="1" ht="69" customHeight="1"/>
    <row r="80" s="1" customFormat="1" ht="69" customHeight="1"/>
    <row r="81" s="1" customFormat="1" ht="69" customHeight="1"/>
    <row r="82" s="1" customFormat="1" ht="69" customHeight="1"/>
    <row r="83" s="1" customFormat="1" ht="69" customHeight="1"/>
    <row r="84" s="1" customFormat="1" ht="69" customHeight="1"/>
    <row r="85" s="1" customFormat="1" ht="69" customHeight="1"/>
    <row r="86" s="1" customFormat="1" ht="69" customHeight="1"/>
    <row r="87" s="1" customFormat="1" ht="69" customHeight="1"/>
    <row r="88" s="1" customFormat="1" ht="69" customHeight="1"/>
    <row r="89" s="1" customFormat="1" ht="69" customHeight="1"/>
    <row r="90" s="1" customFormat="1" ht="69" customHeight="1"/>
    <row r="91" s="1" customFormat="1" ht="69" customHeight="1"/>
    <row r="92" s="1" customFormat="1" ht="69" customHeight="1"/>
    <row r="93" s="1" customFormat="1" ht="69" customHeight="1"/>
    <row r="94" s="1" customFormat="1" ht="69" customHeight="1"/>
    <row r="95" s="1" customFormat="1" ht="69" customHeight="1"/>
    <row r="96" s="1" customFormat="1" ht="69" customHeight="1"/>
    <row r="97" s="1" customFormat="1" ht="69" customHeight="1"/>
    <row r="98" s="1" customFormat="1" ht="69" customHeight="1"/>
    <row r="99" s="1" customFormat="1" ht="69" customHeight="1"/>
    <row r="100" s="1" customFormat="1" ht="69" customHeight="1"/>
    <row r="101" s="1" customFormat="1" ht="69" customHeight="1"/>
    <row r="102" s="1" customFormat="1" ht="69" customHeight="1"/>
    <row r="103" s="1" customFormat="1" ht="69" customHeight="1"/>
    <row r="104" s="1" customFormat="1" ht="69" customHeight="1"/>
    <row r="105" s="1" customFormat="1" ht="69" customHeight="1"/>
    <row r="106" s="1" customFormat="1" ht="69" customHeight="1"/>
    <row r="107" s="1" customFormat="1" ht="69" customHeight="1"/>
    <row r="108" s="1" customFormat="1" ht="69" customHeight="1"/>
    <row r="109" s="1" customFormat="1" ht="69" customHeight="1"/>
    <row r="110" s="1" customFormat="1" ht="69" customHeight="1"/>
    <row r="111" s="1" customFormat="1" ht="69" customHeight="1"/>
    <row r="112" s="1" customFormat="1" ht="69" customHeight="1"/>
    <row r="113" s="1" customFormat="1" ht="69" customHeight="1"/>
    <row r="114" s="1" customFormat="1" ht="69" customHeight="1"/>
    <row r="115" s="1" customFormat="1" ht="69" customHeight="1"/>
    <row r="116" s="1" customFormat="1" ht="69" customHeight="1"/>
    <row r="117" s="1" customFormat="1" ht="69" customHeight="1"/>
    <row r="118" s="1" customFormat="1" ht="69" customHeight="1"/>
    <row r="119" s="1" customFormat="1" ht="69" customHeight="1"/>
    <row r="120" s="1" customFormat="1" ht="69" customHeight="1"/>
    <row r="121" s="1" customFormat="1" ht="69" customHeight="1"/>
    <row r="122" s="1" customFormat="1" ht="69" customHeight="1"/>
    <row r="123" s="1" customFormat="1" ht="69" customHeight="1"/>
    <row r="124" s="1" customFormat="1" ht="69" customHeight="1"/>
    <row r="125" s="1" customFormat="1" ht="69" customHeight="1"/>
    <row r="126" s="1" customFormat="1" ht="69" customHeight="1"/>
    <row r="127" s="1" customFormat="1" ht="69" customHeight="1"/>
    <row r="128" s="1" customFormat="1" ht="69" customHeight="1"/>
    <row r="129" s="1" customFormat="1" ht="69" customHeight="1"/>
    <row r="130" s="1" customFormat="1" ht="69" customHeight="1"/>
    <row r="131" s="1" customFormat="1" ht="69" customHeight="1"/>
    <row r="132" s="1" customFormat="1" ht="69" customHeight="1"/>
    <row r="133" s="1" customFormat="1" ht="69" customHeight="1"/>
    <row r="134" s="1" customFormat="1" ht="69" customHeight="1"/>
    <row r="135" s="1" customFormat="1" ht="69" customHeight="1"/>
    <row r="136" s="1" customFormat="1" ht="69" customHeight="1"/>
    <row r="137" s="1" customFormat="1" ht="69" customHeight="1"/>
    <row r="138" s="1" customFormat="1" ht="69" customHeight="1"/>
    <row r="139" s="1" customFormat="1" ht="69" customHeight="1"/>
    <row r="140" s="1" customFormat="1" ht="69" customHeight="1"/>
    <row r="141" s="1" customFormat="1" ht="69" customHeight="1"/>
    <row r="142" s="1" customFormat="1" ht="69" customHeight="1"/>
    <row r="143" s="1" customFormat="1" ht="69" customHeight="1"/>
    <row r="144" s="1" customFormat="1" ht="69" customHeight="1"/>
    <row r="145" s="1" customFormat="1" ht="69" customHeight="1"/>
    <row r="146" s="1" customFormat="1" ht="69" customHeight="1"/>
    <row r="147" s="1" customFormat="1" ht="69" customHeight="1"/>
    <row r="148" s="1" customFormat="1" ht="69" customHeight="1"/>
    <row r="149" s="1" customFormat="1" ht="69" customHeight="1"/>
    <row r="150" s="1" customFormat="1" ht="69" customHeight="1"/>
    <row r="151" s="1" customFormat="1" ht="69" customHeight="1"/>
    <row r="152" s="1" customFormat="1" ht="69" customHeight="1"/>
    <row r="153" s="1" customFormat="1" ht="69" customHeight="1"/>
    <row r="154" s="1" customFormat="1" ht="69" customHeight="1"/>
    <row r="155" s="1" customFormat="1" ht="69" customHeight="1"/>
    <row r="156" s="1" customFormat="1" ht="69" customHeight="1"/>
    <row r="157" s="1" customFormat="1" ht="69" customHeight="1"/>
    <row r="158" s="1" customFormat="1" ht="69" customHeight="1"/>
    <row r="159" s="1" customFormat="1" ht="69" customHeight="1"/>
    <row r="160" s="1" customFormat="1" ht="69" customHeight="1"/>
    <row r="161" s="1" customFormat="1" ht="69" customHeight="1"/>
    <row r="162" s="1" customFormat="1" ht="69" customHeight="1"/>
    <row r="163" s="1" customFormat="1" ht="69" customHeight="1"/>
    <row r="164" s="1" customFormat="1" ht="69" customHeight="1"/>
    <row r="165" s="1" customFormat="1" ht="69" customHeight="1"/>
    <row r="166" s="1" customFormat="1" ht="69" customHeight="1"/>
    <row r="167" s="1" customFormat="1" ht="69" customHeight="1"/>
    <row r="168" s="1" customFormat="1" ht="69" customHeight="1"/>
    <row r="169" s="1" customFormat="1" ht="69" customHeight="1"/>
    <row r="170" s="1" customFormat="1" ht="69" customHeight="1"/>
    <row r="171" s="1" customFormat="1" ht="69" customHeight="1"/>
    <row r="172" s="1" customFormat="1" ht="69" customHeight="1"/>
    <row r="173" s="1" customFormat="1" ht="69" customHeight="1"/>
    <row r="174" s="1" customFormat="1" ht="69" customHeight="1"/>
    <row r="175" s="1" customFormat="1" ht="69" customHeight="1"/>
    <row r="176" s="1" customFormat="1" ht="69" customHeight="1"/>
    <row r="177" s="1" customFormat="1" ht="69" customHeight="1"/>
    <row r="178" s="1" customFormat="1" ht="69" customHeight="1"/>
    <row r="179" s="1" customFormat="1" ht="69" customHeight="1"/>
    <row r="180" s="1" customFormat="1" ht="69" customHeight="1"/>
    <row r="181" s="1" customFormat="1" ht="69" customHeight="1"/>
    <row r="182" s="1" customFormat="1" ht="69" customHeight="1"/>
    <row r="183" s="1" customFormat="1" ht="69" customHeight="1"/>
    <row r="184" s="1" customFormat="1" ht="69" customHeight="1"/>
    <row r="185" s="1" customFormat="1" ht="69" customHeight="1"/>
    <row r="186" s="1" customFormat="1" ht="69" customHeight="1"/>
    <row r="187" s="1" customFormat="1" ht="69" customHeight="1"/>
    <row r="188" s="1" customFormat="1" ht="69" customHeight="1"/>
    <row r="189" s="1" customFormat="1" ht="69" customHeight="1"/>
    <row r="190" s="1" customFormat="1" ht="69" customHeight="1"/>
    <row r="191" s="1" customFormat="1" ht="69" customHeight="1"/>
    <row r="192" s="1" customFormat="1" ht="69" customHeight="1"/>
    <row r="193" s="1" customFormat="1" ht="69" customHeight="1"/>
    <row r="194" s="1" customFormat="1" ht="69" customHeight="1"/>
    <row r="195" s="1" customFormat="1" ht="69" customHeight="1"/>
    <row r="196" s="1" customFormat="1" ht="69" customHeight="1"/>
    <row r="197" s="1" customFormat="1" ht="69" customHeight="1"/>
    <row r="198" s="1" customFormat="1" ht="69" customHeight="1"/>
    <row r="199" s="1" customFormat="1" ht="69" customHeight="1"/>
    <row r="200" s="1" customFormat="1" ht="69" customHeight="1"/>
    <row r="201" s="1" customFormat="1" ht="69" customHeight="1"/>
    <row r="202" s="1" customFormat="1" ht="69" customHeight="1"/>
    <row r="203" s="1" customFormat="1" ht="69" customHeight="1"/>
    <row r="204" s="1" customFormat="1" ht="69" customHeight="1"/>
    <row r="205" s="1" customFormat="1" ht="69" customHeight="1"/>
    <row r="206" s="1" customFormat="1" ht="69" customHeight="1"/>
    <row r="207" s="1" customFormat="1" ht="69" customHeight="1"/>
    <row r="208" s="1" customFormat="1" ht="69" customHeight="1"/>
    <row r="209" s="1" customFormat="1" ht="69" customHeight="1"/>
    <row r="210" s="1" customFormat="1" ht="69" customHeight="1"/>
    <row r="211" s="1" customFormat="1" ht="69" customHeight="1"/>
    <row r="212" s="1" customFormat="1" ht="69" customHeight="1"/>
    <row r="213" s="1" customFormat="1" ht="69" customHeight="1"/>
    <row r="214" s="1" customFormat="1" ht="69" customHeight="1"/>
    <row r="215" s="1" customFormat="1" ht="69" customHeight="1"/>
    <row r="216" s="1" customFormat="1" ht="69" customHeight="1"/>
    <row r="217" s="1" customFormat="1" ht="69" customHeight="1"/>
    <row r="218" s="1" customFormat="1" ht="69" customHeight="1"/>
    <row r="219" s="1" customFormat="1" ht="69" customHeight="1"/>
    <row r="220" s="1" customFormat="1" ht="69" customHeight="1"/>
    <row r="221" s="1" customFormat="1" ht="69" customHeight="1"/>
    <row r="222" s="1" customFormat="1" ht="69" customHeight="1"/>
    <row r="223" s="1" customFormat="1" ht="69" customHeight="1"/>
    <row r="224" s="1" customFormat="1" ht="69" customHeight="1"/>
    <row r="225" s="1" customFormat="1" ht="69" customHeight="1"/>
    <row r="226" s="1" customFormat="1" ht="69" customHeight="1"/>
    <row r="227" s="1" customFormat="1" ht="69" customHeight="1"/>
    <row r="228" s="1" customFormat="1" ht="69" customHeight="1"/>
    <row r="229" s="1" customFormat="1" ht="69" customHeight="1"/>
    <row r="230" s="1" customFormat="1" ht="69" customHeight="1"/>
    <row r="231" s="1" customFormat="1" ht="69" customHeight="1"/>
    <row r="232" s="1" customFormat="1" ht="69" customHeight="1"/>
    <row r="233" s="1" customFormat="1" ht="69" customHeight="1"/>
    <row r="234" s="1" customFormat="1" ht="69" customHeight="1"/>
    <row r="235" s="1" customFormat="1" ht="69" customHeight="1"/>
    <row r="236" s="1" customFormat="1" ht="69" customHeight="1"/>
    <row r="237" s="1" customFormat="1" ht="69" customHeight="1"/>
    <row r="238" s="1" customFormat="1" ht="69" customHeight="1"/>
    <row r="239" s="1" customFormat="1" ht="69" customHeight="1"/>
    <row r="240" s="1" customFormat="1" ht="69" customHeight="1"/>
    <row r="241" s="1" customFormat="1" ht="69" customHeight="1"/>
    <row r="242" s="1" customFormat="1" ht="69" customHeight="1"/>
    <row r="243" s="1" customFormat="1" ht="69" customHeight="1"/>
    <row r="244" s="1" customFormat="1" ht="69" customHeight="1"/>
    <row r="245" s="1" customFormat="1" ht="69" customHeight="1"/>
    <row r="246" s="1" customFormat="1" ht="69" customHeight="1"/>
    <row r="247" s="1" customFormat="1" ht="69" customHeight="1"/>
    <row r="248" s="1" customFormat="1" ht="69" customHeight="1"/>
    <row r="249" s="1" customFormat="1" ht="69" customHeight="1"/>
    <row r="250" s="1" customFormat="1" ht="69" customHeight="1"/>
    <row r="251" s="1" customFormat="1" ht="69" customHeight="1"/>
    <row r="252" s="1" customFormat="1" ht="69" customHeight="1"/>
    <row r="253" s="1" customFormat="1" ht="69" customHeight="1"/>
    <row r="254" s="1" customFormat="1" ht="69" customHeight="1"/>
    <row r="255" s="1" customFormat="1" ht="69" customHeight="1"/>
    <row r="256" s="1" customFormat="1" ht="69" customHeight="1"/>
    <row r="257" s="1" customFormat="1" ht="69" customHeight="1"/>
    <row r="258" s="1" customFormat="1" ht="69" customHeight="1"/>
    <row r="259" s="1" customFormat="1" ht="69" customHeight="1"/>
    <row r="260" s="1" customFormat="1" ht="69" customHeight="1"/>
    <row r="261" s="1" customFormat="1" ht="69" customHeight="1"/>
    <row r="262" s="1" customFormat="1" ht="69" customHeight="1"/>
    <row r="263" s="1" customFormat="1" ht="69" customHeight="1"/>
    <row r="264" s="1" customFormat="1" ht="69" customHeight="1"/>
    <row r="265" s="1" customFormat="1" ht="69" customHeight="1"/>
    <row r="266" s="1" customFormat="1" ht="69" customHeight="1"/>
    <row r="267" s="1" customFormat="1" ht="69" customHeight="1"/>
    <row r="268" s="1" customFormat="1" ht="69" customHeight="1"/>
    <row r="269" s="1" customFormat="1" ht="69" customHeight="1"/>
    <row r="270" s="1" customFormat="1" ht="69" customHeight="1"/>
    <row r="271" s="1" customFormat="1" ht="69" customHeight="1"/>
    <row r="272" s="1" customFormat="1" ht="69" customHeight="1"/>
    <row r="273" s="1" customFormat="1" ht="69" customHeight="1"/>
    <row r="274" s="1" customFormat="1" ht="69" customHeight="1"/>
    <row r="275" s="1" customFormat="1" ht="69" customHeight="1"/>
    <row r="276" s="1" customFormat="1" ht="69" customHeight="1"/>
    <row r="277" s="1" customFormat="1" ht="69" customHeight="1"/>
    <row r="278" s="1" customFormat="1" ht="69" customHeight="1"/>
    <row r="279" s="1" customFormat="1" ht="69" customHeight="1"/>
    <row r="280" s="1" customFormat="1" ht="69" customHeight="1"/>
    <row r="281" s="1" customFormat="1" ht="69" customHeight="1"/>
    <row r="282" s="1" customFormat="1" ht="69" customHeight="1"/>
    <row r="283" s="1" customFormat="1" ht="69" customHeight="1"/>
    <row r="284" s="1" customFormat="1" ht="69" customHeight="1"/>
    <row r="285" s="1" customFormat="1" ht="69" customHeight="1"/>
    <row r="286" s="1" customFormat="1" ht="69" customHeight="1"/>
    <row r="287" s="1" customFormat="1" ht="69" customHeight="1"/>
    <row r="288" s="1" customFormat="1" ht="69" customHeight="1"/>
    <row r="289" s="1" customFormat="1" ht="69" customHeight="1"/>
    <row r="290" s="1" customFormat="1" ht="69" customHeight="1"/>
    <row r="291" s="1" customFormat="1" ht="69" customHeight="1"/>
    <row r="292" s="1" customFormat="1" ht="69" customHeight="1"/>
    <row r="293" s="1" customFormat="1" ht="69" customHeight="1"/>
    <row r="294" s="1" customFormat="1" ht="69" customHeight="1"/>
    <row r="295" s="1" customFormat="1" ht="69" customHeight="1"/>
    <row r="296" s="1" customFormat="1" ht="69" customHeight="1"/>
    <row r="297" s="1" customFormat="1" ht="69" customHeight="1"/>
    <row r="298" s="1" customFormat="1" ht="69" customHeight="1"/>
    <row r="299" s="1" customFormat="1" ht="69" customHeight="1"/>
    <row r="300" s="1" customFormat="1" ht="69" customHeight="1"/>
    <row r="301" s="1" customFormat="1" ht="69" customHeight="1"/>
    <row r="302" s="1" customFormat="1" ht="69" customHeight="1"/>
    <row r="303" s="1" customFormat="1" ht="69" customHeight="1"/>
    <row r="304" s="1" customFormat="1" ht="69" customHeight="1"/>
    <row r="305" s="1" customFormat="1" ht="69" customHeight="1"/>
    <row r="306" s="1" customFormat="1" ht="69" customHeight="1"/>
    <row r="307" s="1" customFormat="1" ht="69" customHeight="1"/>
    <row r="308" s="1" customFormat="1" ht="69" customHeight="1"/>
    <row r="309" s="1" customFormat="1" ht="69" customHeight="1"/>
    <row r="310" s="1" customFormat="1" ht="69" customHeight="1"/>
    <row r="311" s="1" customFormat="1" ht="69" customHeight="1"/>
    <row r="312" s="1" customFormat="1" ht="69" customHeight="1"/>
    <row r="313" s="1" customFormat="1" ht="69" customHeight="1"/>
    <row r="314" s="1" customFormat="1" ht="69" customHeight="1"/>
    <row r="315" s="1" customFormat="1" ht="69" customHeight="1"/>
    <row r="316" s="1" customFormat="1" ht="69" customHeight="1"/>
    <row r="317" s="1" customFormat="1" ht="69" customHeight="1"/>
    <row r="318" s="1" customFormat="1" ht="69" customHeight="1"/>
    <row r="319" s="1" customFormat="1" ht="69" customHeight="1"/>
    <row r="320" s="1" customFormat="1" ht="69" customHeight="1"/>
    <row r="321" s="1" customFormat="1" ht="69" customHeight="1"/>
    <row r="322" s="1" customFormat="1" ht="69" customHeight="1"/>
    <row r="323" s="1" customFormat="1" ht="69" customHeight="1"/>
    <row r="324" s="1" customFormat="1" ht="69" customHeight="1"/>
    <row r="325" s="1" customFormat="1" ht="69" customHeight="1"/>
    <row r="326" s="1" customFormat="1" ht="69" customHeight="1"/>
    <row r="327" s="1" customFormat="1" ht="69" customHeight="1"/>
    <row r="328" s="1" customFormat="1" ht="69" customHeight="1"/>
    <row r="329" s="1" customFormat="1" ht="69" customHeight="1"/>
    <row r="330" s="1" customFormat="1" ht="69" customHeight="1"/>
    <row r="331" s="1" customFormat="1" ht="69" customHeight="1"/>
    <row r="332" s="1" customFormat="1" ht="69" customHeight="1"/>
    <row r="333" s="1" customFormat="1" ht="69" customHeight="1"/>
    <row r="334" s="1" customFormat="1" ht="69" customHeight="1"/>
    <row r="335" s="1" customFormat="1" ht="69" customHeight="1"/>
    <row r="336" s="1" customFormat="1" ht="69" customHeight="1"/>
    <row r="337" s="1" customFormat="1" ht="69" customHeight="1"/>
    <row r="338" s="1" customFormat="1" ht="69" customHeight="1"/>
    <row r="339" s="1" customFormat="1" ht="69" customHeight="1"/>
    <row r="340" s="1" customFormat="1" ht="69" customHeight="1"/>
    <row r="341" s="1" customFormat="1" ht="69" customHeight="1"/>
    <row r="342" s="1" customFormat="1" ht="69" customHeight="1"/>
    <row r="343" s="1" customFormat="1" ht="69" customHeight="1"/>
    <row r="344" s="1" customFormat="1" ht="69" customHeight="1"/>
    <row r="345" s="1" customFormat="1" ht="69" customHeight="1"/>
    <row r="346" s="1" customFormat="1" ht="69" customHeight="1"/>
    <row r="347" s="1" customFormat="1" ht="69" customHeight="1"/>
    <row r="348" s="1" customFormat="1" ht="69" customHeight="1"/>
    <row r="349" s="1" customFormat="1" ht="69" customHeight="1"/>
    <row r="350" s="1" customFormat="1" ht="69" customHeight="1"/>
    <row r="351" s="1" customFormat="1" ht="69" customHeight="1"/>
    <row r="352" s="1" customFormat="1" ht="69" customHeight="1"/>
    <row r="353" s="1" customFormat="1" ht="69" customHeight="1"/>
    <row r="354" s="1" customFormat="1" ht="69" customHeight="1"/>
    <row r="355" s="1" customFormat="1" ht="69" customHeight="1"/>
    <row r="356" s="1" customFormat="1" ht="69" customHeight="1"/>
    <row r="357" s="1" customFormat="1" ht="69" customHeight="1"/>
    <row r="358" s="1" customFormat="1" ht="69" customHeight="1"/>
    <row r="359" s="1" customFormat="1" ht="69" customHeight="1"/>
    <row r="360" s="1" customFormat="1" ht="69" customHeight="1"/>
    <row r="361" s="1" customFormat="1" ht="69" customHeight="1"/>
    <row r="362" s="1" customFormat="1" ht="69" customHeight="1"/>
    <row r="363" s="1" customFormat="1" ht="69" customHeight="1"/>
    <row r="364" s="1" customFormat="1" ht="69" customHeight="1"/>
    <row r="365" s="1" customFormat="1" ht="69" customHeight="1"/>
    <row r="366" s="1" customFormat="1" ht="69" customHeight="1"/>
    <row r="367" s="1" customFormat="1" ht="69" customHeight="1"/>
    <row r="368" s="1" customFormat="1" ht="69" customHeight="1"/>
    <row r="369" s="1" customFormat="1" ht="69" customHeight="1"/>
    <row r="370" s="1" customFormat="1" ht="69" customHeight="1"/>
    <row r="371" s="1" customFormat="1" ht="69" customHeight="1"/>
    <row r="372" s="1" customFormat="1" ht="69" customHeight="1"/>
    <row r="373" s="1" customFormat="1" ht="69" customHeight="1"/>
    <row r="374" s="1" customFormat="1" ht="69" customHeight="1"/>
    <row r="375" s="1" customFormat="1" ht="69" customHeight="1"/>
    <row r="376" s="1" customFormat="1" ht="69" customHeight="1"/>
    <row r="377" s="1" customFormat="1" ht="69" customHeight="1"/>
    <row r="378" s="1" customFormat="1" ht="69" customHeight="1"/>
    <row r="379" s="1" customFormat="1" ht="69" customHeight="1"/>
    <row r="380" s="1" customFormat="1" ht="69" customHeight="1"/>
    <row r="381" s="1" customFormat="1" ht="69" customHeight="1"/>
    <row r="382" s="1" customFormat="1" ht="69" customHeight="1"/>
    <row r="383" s="1" customFormat="1" ht="69" customHeight="1"/>
    <row r="384" s="1" customFormat="1" ht="69" customHeight="1"/>
    <row r="385" s="1" customFormat="1" ht="69" customHeight="1"/>
    <row r="386" s="1" customFormat="1" ht="69" customHeight="1"/>
    <row r="387" s="1" customFormat="1" ht="69" customHeight="1"/>
    <row r="388" s="1" customFormat="1" ht="69" customHeight="1"/>
    <row r="389" s="1" customFormat="1" ht="69" customHeight="1"/>
    <row r="390" s="1" customFormat="1" ht="69" customHeight="1"/>
    <row r="391" s="1" customFormat="1" ht="69" customHeight="1"/>
    <row r="392" s="1" customFormat="1" ht="69" customHeight="1"/>
    <row r="393" s="1" customFormat="1" ht="69" customHeight="1"/>
    <row r="394" s="1" customFormat="1" ht="69" customHeight="1"/>
    <row r="395" s="1" customFormat="1" ht="69" customHeight="1"/>
    <row r="396" s="1" customFormat="1" ht="69" customHeight="1"/>
    <row r="397" s="1" customFormat="1" ht="69" customHeight="1"/>
    <row r="398" s="1" customFormat="1" ht="69" customHeight="1"/>
    <row r="399" s="1" customFormat="1" ht="69" customHeight="1"/>
    <row r="400" s="1" customFormat="1" ht="69" customHeight="1"/>
    <row r="401" s="1" customFormat="1" ht="69" customHeight="1"/>
    <row r="402" s="1" customFormat="1" ht="69" customHeight="1"/>
    <row r="403" s="1" customFormat="1" ht="69" customHeight="1"/>
    <row r="404" s="1" customFormat="1" ht="69" customHeight="1"/>
    <row r="405" s="1" customFormat="1" ht="69" customHeight="1"/>
    <row r="406" s="1" customFormat="1" ht="69" customHeight="1"/>
    <row r="407" s="1" customFormat="1" ht="69" customHeight="1"/>
    <row r="408" s="1" customFormat="1" ht="69" customHeight="1"/>
    <row r="409" s="1" customFormat="1" ht="69" customHeight="1"/>
    <row r="410" s="1" customFormat="1" ht="69" customHeight="1"/>
    <row r="411" s="1" customFormat="1" ht="69" customHeight="1"/>
    <row r="412" s="1" customFormat="1" ht="69" customHeight="1"/>
    <row r="413" s="1" customFormat="1" ht="69" customHeight="1"/>
    <row r="414" s="1" customFormat="1" ht="69" customHeight="1"/>
    <row r="415" s="1" customFormat="1" ht="69" customHeight="1"/>
    <row r="416" s="1" customFormat="1" ht="69" customHeight="1"/>
    <row r="417" s="1" customFormat="1" ht="69" customHeight="1"/>
    <row r="418" s="1" customFormat="1" ht="69" customHeight="1"/>
    <row r="419" s="1" customFormat="1" ht="69" customHeight="1"/>
    <row r="420" s="1" customFormat="1" ht="69" customHeight="1"/>
    <row r="421" s="1" customFormat="1" ht="69" customHeight="1"/>
    <row r="422" s="1" customFormat="1" ht="69" customHeight="1"/>
    <row r="423" s="1" customFormat="1" ht="69" customHeight="1"/>
    <row r="424" s="1" customFormat="1" ht="69" customHeight="1"/>
    <row r="425" s="1" customFormat="1" ht="69" customHeight="1"/>
    <row r="426" s="1" customFormat="1" ht="69" customHeight="1"/>
    <row r="427" s="1" customFormat="1" ht="69" customHeight="1"/>
    <row r="428" s="1" customFormat="1" ht="69" customHeight="1"/>
    <row r="429" s="1" customFormat="1" ht="69" customHeight="1"/>
    <row r="430" s="1" customFormat="1" ht="69" customHeight="1"/>
    <row r="431" s="1" customFormat="1" ht="69" customHeight="1"/>
    <row r="432" s="1" customFormat="1" ht="69" customHeight="1"/>
    <row r="433" s="1" customFormat="1" ht="69" customHeight="1"/>
    <row r="434" s="1" customFormat="1" ht="69" customHeight="1"/>
    <row r="435" s="1" customFormat="1" ht="69" customHeight="1"/>
    <row r="436" s="1" customFormat="1" ht="69" customHeight="1"/>
    <row r="437" s="1" customFormat="1" ht="69" customHeight="1"/>
    <row r="438" s="1" customFormat="1" ht="69" customHeight="1"/>
    <row r="439" s="1" customFormat="1" ht="69" customHeight="1"/>
    <row r="440" s="1" customFormat="1" ht="69" customHeight="1"/>
    <row r="441" s="1" customFormat="1" ht="69" customHeight="1"/>
    <row r="442" s="1" customFormat="1" ht="69" customHeight="1"/>
    <row r="443" s="1" customFormat="1" ht="69" customHeight="1"/>
    <row r="444" s="1" customFormat="1" ht="69" customHeight="1"/>
    <row r="445" s="1" customFormat="1" ht="69" customHeight="1"/>
    <row r="446" s="1" customFormat="1" ht="69" customHeight="1"/>
    <row r="447" s="1" customFormat="1" ht="69" customHeight="1"/>
    <row r="448" s="1" customFormat="1" ht="69" customHeight="1"/>
    <row r="449" s="1" customFormat="1" ht="69" customHeight="1"/>
    <row r="450" s="1" customFormat="1" ht="69" customHeight="1"/>
    <row r="451" s="1" customFormat="1" ht="69" customHeight="1"/>
    <row r="452" s="1" customFormat="1" ht="69" customHeight="1"/>
    <row r="453" s="1" customFormat="1" ht="69" customHeight="1"/>
    <row r="454" s="1" customFormat="1" ht="69" customHeight="1"/>
    <row r="455" s="1" customFormat="1" ht="69" customHeight="1"/>
    <row r="456" s="1" customFormat="1" ht="69" customHeight="1"/>
    <row r="457" s="1" customFormat="1" ht="69" customHeight="1"/>
    <row r="458" s="1" customFormat="1" ht="69" customHeight="1"/>
    <row r="459" s="1" customFormat="1" ht="69" customHeight="1"/>
    <row r="460" s="1" customFormat="1" ht="69" customHeight="1"/>
    <row r="461" s="1" customFormat="1" ht="69" customHeight="1"/>
    <row r="462" s="1" customFormat="1" ht="69" customHeight="1"/>
    <row r="463" s="1" customFormat="1" ht="69" customHeight="1"/>
    <row r="464" s="1" customFormat="1" ht="69" customHeight="1"/>
    <row r="465" spans="2:9" s="1" customFormat="1" ht="69" customHeight="1"/>
    <row r="466" spans="2:9" s="1" customFormat="1" ht="69" customHeight="1"/>
    <row r="467" spans="2:9" s="1" customFormat="1" ht="69" customHeight="1">
      <c r="B467"/>
      <c r="C467"/>
      <c r="D467"/>
      <c r="E467"/>
      <c r="F467"/>
      <c r="G467"/>
      <c r="I467"/>
    </row>
    <row r="468" spans="2:9" s="1" customFormat="1" ht="69" customHeight="1">
      <c r="B468"/>
      <c r="C468"/>
      <c r="D468"/>
      <c r="E468"/>
      <c r="F468"/>
      <c r="G468"/>
      <c r="I468"/>
    </row>
    <row r="469" spans="2:9" s="1" customFormat="1" ht="69" customHeight="1">
      <c r="B469"/>
      <c r="C469"/>
      <c r="D469"/>
      <c r="E469"/>
      <c r="F469"/>
      <c r="G469"/>
      <c r="I469"/>
    </row>
    <row r="470" spans="2:9" s="1" customFormat="1" ht="69" customHeight="1">
      <c r="B470"/>
      <c r="C470"/>
      <c r="D470"/>
      <c r="E470"/>
      <c r="F470"/>
      <c r="G470"/>
      <c r="I470"/>
    </row>
  </sheetData>
  <pageMargins left="0.75" right="0.75" top="1" bottom="1" header="0.3" footer="0.3"/>
  <pageSetup orientation="landscape" horizontalDpi="4294967294" verticalDpi="429496729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0"/>
  <sheetViews>
    <sheetView workbookViewId="0">
      <selection activeCell="J39" sqref="J39"/>
    </sheetView>
  </sheetViews>
  <sheetFormatPr defaultRowHeight="12.75"/>
  <cols>
    <col min="1" max="3" width="9.140625" style="210"/>
    <col min="4" max="4" width="12" style="210" customWidth="1"/>
    <col min="5" max="5" width="0.28515625" style="210" hidden="1" customWidth="1"/>
    <col min="6" max="6" width="11.42578125" style="210" customWidth="1"/>
    <col min="7" max="8" width="9.140625" style="210"/>
    <col min="9" max="9" width="9" style="210" customWidth="1"/>
    <col min="10" max="10" width="13.28515625" style="210" customWidth="1"/>
    <col min="11" max="11" width="10.42578125" style="210" customWidth="1"/>
    <col min="12" max="12" width="9.140625" style="210"/>
    <col min="13" max="13" width="12.7109375" style="210" customWidth="1"/>
    <col min="14" max="14" width="16.5703125" style="210" customWidth="1"/>
    <col min="15" max="259" width="9.140625" style="210"/>
    <col min="260" max="260" width="12" style="210" customWidth="1"/>
    <col min="261" max="261" width="0" style="210" hidden="1" customWidth="1"/>
    <col min="262" max="262" width="11.42578125" style="210" customWidth="1"/>
    <col min="263" max="264" width="9.140625" style="210"/>
    <col min="265" max="265" width="9" style="210" customWidth="1"/>
    <col min="266" max="266" width="13.28515625" style="210" customWidth="1"/>
    <col min="267" max="267" width="10.42578125" style="210" customWidth="1"/>
    <col min="268" max="268" width="9.140625" style="210"/>
    <col min="269" max="269" width="12.7109375" style="210" customWidth="1"/>
    <col min="270" max="270" width="16.5703125" style="210" customWidth="1"/>
    <col min="271" max="515" width="9.140625" style="210"/>
    <col min="516" max="516" width="12" style="210" customWidth="1"/>
    <col min="517" max="517" width="0" style="210" hidden="1" customWidth="1"/>
    <col min="518" max="518" width="11.42578125" style="210" customWidth="1"/>
    <col min="519" max="520" width="9.140625" style="210"/>
    <col min="521" max="521" width="9" style="210" customWidth="1"/>
    <col min="522" max="522" width="13.28515625" style="210" customWidth="1"/>
    <col min="523" max="523" width="10.42578125" style="210" customWidth="1"/>
    <col min="524" max="524" width="9.140625" style="210"/>
    <col min="525" max="525" width="12.7109375" style="210" customWidth="1"/>
    <col min="526" max="526" width="16.5703125" style="210" customWidth="1"/>
    <col min="527" max="771" width="9.140625" style="210"/>
    <col min="772" max="772" width="12" style="210" customWidth="1"/>
    <col min="773" max="773" width="0" style="210" hidden="1" customWidth="1"/>
    <col min="774" max="774" width="11.42578125" style="210" customWidth="1"/>
    <col min="775" max="776" width="9.140625" style="210"/>
    <col min="777" max="777" width="9" style="210" customWidth="1"/>
    <col min="778" max="778" width="13.28515625" style="210" customWidth="1"/>
    <col min="779" max="779" width="10.42578125" style="210" customWidth="1"/>
    <col min="780" max="780" width="9.140625" style="210"/>
    <col min="781" max="781" width="12.7109375" style="210" customWidth="1"/>
    <col min="782" max="782" width="16.5703125" style="210" customWidth="1"/>
    <col min="783" max="1027" width="9.140625" style="210"/>
    <col min="1028" max="1028" width="12" style="210" customWidth="1"/>
    <col min="1029" max="1029" width="0" style="210" hidden="1" customWidth="1"/>
    <col min="1030" max="1030" width="11.42578125" style="210" customWidth="1"/>
    <col min="1031" max="1032" width="9.140625" style="210"/>
    <col min="1033" max="1033" width="9" style="210" customWidth="1"/>
    <col min="1034" max="1034" width="13.28515625" style="210" customWidth="1"/>
    <col min="1035" max="1035" width="10.42578125" style="210" customWidth="1"/>
    <col min="1036" max="1036" width="9.140625" style="210"/>
    <col min="1037" max="1037" width="12.7109375" style="210" customWidth="1"/>
    <col min="1038" max="1038" width="16.5703125" style="210" customWidth="1"/>
    <col min="1039" max="1283" width="9.140625" style="210"/>
    <col min="1284" max="1284" width="12" style="210" customWidth="1"/>
    <col min="1285" max="1285" width="0" style="210" hidden="1" customWidth="1"/>
    <col min="1286" max="1286" width="11.42578125" style="210" customWidth="1"/>
    <col min="1287" max="1288" width="9.140625" style="210"/>
    <col min="1289" max="1289" width="9" style="210" customWidth="1"/>
    <col min="1290" max="1290" width="13.28515625" style="210" customWidth="1"/>
    <col min="1291" max="1291" width="10.42578125" style="210" customWidth="1"/>
    <col min="1292" max="1292" width="9.140625" style="210"/>
    <col min="1293" max="1293" width="12.7109375" style="210" customWidth="1"/>
    <col min="1294" max="1294" width="16.5703125" style="210" customWidth="1"/>
    <col min="1295" max="1539" width="9.140625" style="210"/>
    <col min="1540" max="1540" width="12" style="210" customWidth="1"/>
    <col min="1541" max="1541" width="0" style="210" hidden="1" customWidth="1"/>
    <col min="1542" max="1542" width="11.42578125" style="210" customWidth="1"/>
    <col min="1543" max="1544" width="9.140625" style="210"/>
    <col min="1545" max="1545" width="9" style="210" customWidth="1"/>
    <col min="1546" max="1546" width="13.28515625" style="210" customWidth="1"/>
    <col min="1547" max="1547" width="10.42578125" style="210" customWidth="1"/>
    <col min="1548" max="1548" width="9.140625" style="210"/>
    <col min="1549" max="1549" width="12.7109375" style="210" customWidth="1"/>
    <col min="1550" max="1550" width="16.5703125" style="210" customWidth="1"/>
    <col min="1551" max="1795" width="9.140625" style="210"/>
    <col min="1796" max="1796" width="12" style="210" customWidth="1"/>
    <col min="1797" max="1797" width="0" style="210" hidden="1" customWidth="1"/>
    <col min="1798" max="1798" width="11.42578125" style="210" customWidth="1"/>
    <col min="1799" max="1800" width="9.140625" style="210"/>
    <col min="1801" max="1801" width="9" style="210" customWidth="1"/>
    <col min="1802" max="1802" width="13.28515625" style="210" customWidth="1"/>
    <col min="1803" max="1803" width="10.42578125" style="210" customWidth="1"/>
    <col min="1804" max="1804" width="9.140625" style="210"/>
    <col min="1805" max="1805" width="12.7109375" style="210" customWidth="1"/>
    <col min="1806" max="1806" width="16.5703125" style="210" customWidth="1"/>
    <col min="1807" max="2051" width="9.140625" style="210"/>
    <col min="2052" max="2052" width="12" style="210" customWidth="1"/>
    <col min="2053" max="2053" width="0" style="210" hidden="1" customWidth="1"/>
    <col min="2054" max="2054" width="11.42578125" style="210" customWidth="1"/>
    <col min="2055" max="2056" width="9.140625" style="210"/>
    <col min="2057" max="2057" width="9" style="210" customWidth="1"/>
    <col min="2058" max="2058" width="13.28515625" style="210" customWidth="1"/>
    <col min="2059" max="2059" width="10.42578125" style="210" customWidth="1"/>
    <col min="2060" max="2060" width="9.140625" style="210"/>
    <col min="2061" max="2061" width="12.7109375" style="210" customWidth="1"/>
    <col min="2062" max="2062" width="16.5703125" style="210" customWidth="1"/>
    <col min="2063" max="2307" width="9.140625" style="210"/>
    <col min="2308" max="2308" width="12" style="210" customWidth="1"/>
    <col min="2309" max="2309" width="0" style="210" hidden="1" customWidth="1"/>
    <col min="2310" max="2310" width="11.42578125" style="210" customWidth="1"/>
    <col min="2311" max="2312" width="9.140625" style="210"/>
    <col min="2313" max="2313" width="9" style="210" customWidth="1"/>
    <col min="2314" max="2314" width="13.28515625" style="210" customWidth="1"/>
    <col min="2315" max="2315" width="10.42578125" style="210" customWidth="1"/>
    <col min="2316" max="2316" width="9.140625" style="210"/>
    <col min="2317" max="2317" width="12.7109375" style="210" customWidth="1"/>
    <col min="2318" max="2318" width="16.5703125" style="210" customWidth="1"/>
    <col min="2319" max="2563" width="9.140625" style="210"/>
    <col min="2564" max="2564" width="12" style="210" customWidth="1"/>
    <col min="2565" max="2565" width="0" style="210" hidden="1" customWidth="1"/>
    <col min="2566" max="2566" width="11.42578125" style="210" customWidth="1"/>
    <col min="2567" max="2568" width="9.140625" style="210"/>
    <col min="2569" max="2569" width="9" style="210" customWidth="1"/>
    <col min="2570" max="2570" width="13.28515625" style="210" customWidth="1"/>
    <col min="2571" max="2571" width="10.42578125" style="210" customWidth="1"/>
    <col min="2572" max="2572" width="9.140625" style="210"/>
    <col min="2573" max="2573" width="12.7109375" style="210" customWidth="1"/>
    <col min="2574" max="2574" width="16.5703125" style="210" customWidth="1"/>
    <col min="2575" max="2819" width="9.140625" style="210"/>
    <col min="2820" max="2820" width="12" style="210" customWidth="1"/>
    <col min="2821" max="2821" width="0" style="210" hidden="1" customWidth="1"/>
    <col min="2822" max="2822" width="11.42578125" style="210" customWidth="1"/>
    <col min="2823" max="2824" width="9.140625" style="210"/>
    <col min="2825" max="2825" width="9" style="210" customWidth="1"/>
    <col min="2826" max="2826" width="13.28515625" style="210" customWidth="1"/>
    <col min="2827" max="2827" width="10.42578125" style="210" customWidth="1"/>
    <col min="2828" max="2828" width="9.140625" style="210"/>
    <col min="2829" max="2829" width="12.7109375" style="210" customWidth="1"/>
    <col min="2830" max="2830" width="16.5703125" style="210" customWidth="1"/>
    <col min="2831" max="3075" width="9.140625" style="210"/>
    <col min="3076" max="3076" width="12" style="210" customWidth="1"/>
    <col min="3077" max="3077" width="0" style="210" hidden="1" customWidth="1"/>
    <col min="3078" max="3078" width="11.42578125" style="210" customWidth="1"/>
    <col min="3079" max="3080" width="9.140625" style="210"/>
    <col min="3081" max="3081" width="9" style="210" customWidth="1"/>
    <col min="3082" max="3082" width="13.28515625" style="210" customWidth="1"/>
    <col min="3083" max="3083" width="10.42578125" style="210" customWidth="1"/>
    <col min="3084" max="3084" width="9.140625" style="210"/>
    <col min="3085" max="3085" width="12.7109375" style="210" customWidth="1"/>
    <col min="3086" max="3086" width="16.5703125" style="210" customWidth="1"/>
    <col min="3087" max="3331" width="9.140625" style="210"/>
    <col min="3332" max="3332" width="12" style="210" customWidth="1"/>
    <col min="3333" max="3333" width="0" style="210" hidden="1" customWidth="1"/>
    <col min="3334" max="3334" width="11.42578125" style="210" customWidth="1"/>
    <col min="3335" max="3336" width="9.140625" style="210"/>
    <col min="3337" max="3337" width="9" style="210" customWidth="1"/>
    <col min="3338" max="3338" width="13.28515625" style="210" customWidth="1"/>
    <col min="3339" max="3339" width="10.42578125" style="210" customWidth="1"/>
    <col min="3340" max="3340" width="9.140625" style="210"/>
    <col min="3341" max="3341" width="12.7109375" style="210" customWidth="1"/>
    <col min="3342" max="3342" width="16.5703125" style="210" customWidth="1"/>
    <col min="3343" max="3587" width="9.140625" style="210"/>
    <col min="3588" max="3588" width="12" style="210" customWidth="1"/>
    <col min="3589" max="3589" width="0" style="210" hidden="1" customWidth="1"/>
    <col min="3590" max="3590" width="11.42578125" style="210" customWidth="1"/>
    <col min="3591" max="3592" width="9.140625" style="210"/>
    <col min="3593" max="3593" width="9" style="210" customWidth="1"/>
    <col min="3594" max="3594" width="13.28515625" style="210" customWidth="1"/>
    <col min="3595" max="3595" width="10.42578125" style="210" customWidth="1"/>
    <col min="3596" max="3596" width="9.140625" style="210"/>
    <col min="3597" max="3597" width="12.7109375" style="210" customWidth="1"/>
    <col min="3598" max="3598" width="16.5703125" style="210" customWidth="1"/>
    <col min="3599" max="3843" width="9.140625" style="210"/>
    <col min="3844" max="3844" width="12" style="210" customWidth="1"/>
    <col min="3845" max="3845" width="0" style="210" hidden="1" customWidth="1"/>
    <col min="3846" max="3846" width="11.42578125" style="210" customWidth="1"/>
    <col min="3847" max="3848" width="9.140625" style="210"/>
    <col min="3849" max="3849" width="9" style="210" customWidth="1"/>
    <col min="3850" max="3850" width="13.28515625" style="210" customWidth="1"/>
    <col min="3851" max="3851" width="10.42578125" style="210" customWidth="1"/>
    <col min="3852" max="3852" width="9.140625" style="210"/>
    <col min="3853" max="3853" width="12.7109375" style="210" customWidth="1"/>
    <col min="3854" max="3854" width="16.5703125" style="210" customWidth="1"/>
    <col min="3855" max="4099" width="9.140625" style="210"/>
    <col min="4100" max="4100" width="12" style="210" customWidth="1"/>
    <col min="4101" max="4101" width="0" style="210" hidden="1" customWidth="1"/>
    <col min="4102" max="4102" width="11.42578125" style="210" customWidth="1"/>
    <col min="4103" max="4104" width="9.140625" style="210"/>
    <col min="4105" max="4105" width="9" style="210" customWidth="1"/>
    <col min="4106" max="4106" width="13.28515625" style="210" customWidth="1"/>
    <col min="4107" max="4107" width="10.42578125" style="210" customWidth="1"/>
    <col min="4108" max="4108" width="9.140625" style="210"/>
    <col min="4109" max="4109" width="12.7109375" style="210" customWidth="1"/>
    <col min="4110" max="4110" width="16.5703125" style="210" customWidth="1"/>
    <col min="4111" max="4355" width="9.140625" style="210"/>
    <col min="4356" max="4356" width="12" style="210" customWidth="1"/>
    <col min="4357" max="4357" width="0" style="210" hidden="1" customWidth="1"/>
    <col min="4358" max="4358" width="11.42578125" style="210" customWidth="1"/>
    <col min="4359" max="4360" width="9.140625" style="210"/>
    <col min="4361" max="4361" width="9" style="210" customWidth="1"/>
    <col min="4362" max="4362" width="13.28515625" style="210" customWidth="1"/>
    <col min="4363" max="4363" width="10.42578125" style="210" customWidth="1"/>
    <col min="4364" max="4364" width="9.140625" style="210"/>
    <col min="4365" max="4365" width="12.7109375" style="210" customWidth="1"/>
    <col min="4366" max="4366" width="16.5703125" style="210" customWidth="1"/>
    <col min="4367" max="4611" width="9.140625" style="210"/>
    <col min="4612" max="4612" width="12" style="210" customWidth="1"/>
    <col min="4613" max="4613" width="0" style="210" hidden="1" customWidth="1"/>
    <col min="4614" max="4614" width="11.42578125" style="210" customWidth="1"/>
    <col min="4615" max="4616" width="9.140625" style="210"/>
    <col min="4617" max="4617" width="9" style="210" customWidth="1"/>
    <col min="4618" max="4618" width="13.28515625" style="210" customWidth="1"/>
    <col min="4619" max="4619" width="10.42578125" style="210" customWidth="1"/>
    <col min="4620" max="4620" width="9.140625" style="210"/>
    <col min="4621" max="4621" width="12.7109375" style="210" customWidth="1"/>
    <col min="4622" max="4622" width="16.5703125" style="210" customWidth="1"/>
    <col min="4623" max="4867" width="9.140625" style="210"/>
    <col min="4868" max="4868" width="12" style="210" customWidth="1"/>
    <col min="4869" max="4869" width="0" style="210" hidden="1" customWidth="1"/>
    <col min="4870" max="4870" width="11.42578125" style="210" customWidth="1"/>
    <col min="4871" max="4872" width="9.140625" style="210"/>
    <col min="4873" max="4873" width="9" style="210" customWidth="1"/>
    <col min="4874" max="4874" width="13.28515625" style="210" customWidth="1"/>
    <col min="4875" max="4875" width="10.42578125" style="210" customWidth="1"/>
    <col min="4876" max="4876" width="9.140625" style="210"/>
    <col min="4877" max="4877" width="12.7109375" style="210" customWidth="1"/>
    <col min="4878" max="4878" width="16.5703125" style="210" customWidth="1"/>
    <col min="4879" max="5123" width="9.140625" style="210"/>
    <col min="5124" max="5124" width="12" style="210" customWidth="1"/>
    <col min="5125" max="5125" width="0" style="210" hidden="1" customWidth="1"/>
    <col min="5126" max="5126" width="11.42578125" style="210" customWidth="1"/>
    <col min="5127" max="5128" width="9.140625" style="210"/>
    <col min="5129" max="5129" width="9" style="210" customWidth="1"/>
    <col min="5130" max="5130" width="13.28515625" style="210" customWidth="1"/>
    <col min="5131" max="5131" width="10.42578125" style="210" customWidth="1"/>
    <col min="5132" max="5132" width="9.140625" style="210"/>
    <col min="5133" max="5133" width="12.7109375" style="210" customWidth="1"/>
    <col min="5134" max="5134" width="16.5703125" style="210" customWidth="1"/>
    <col min="5135" max="5379" width="9.140625" style="210"/>
    <col min="5380" max="5380" width="12" style="210" customWidth="1"/>
    <col min="5381" max="5381" width="0" style="210" hidden="1" customWidth="1"/>
    <col min="5382" max="5382" width="11.42578125" style="210" customWidth="1"/>
    <col min="5383" max="5384" width="9.140625" style="210"/>
    <col min="5385" max="5385" width="9" style="210" customWidth="1"/>
    <col min="5386" max="5386" width="13.28515625" style="210" customWidth="1"/>
    <col min="5387" max="5387" width="10.42578125" style="210" customWidth="1"/>
    <col min="5388" max="5388" width="9.140625" style="210"/>
    <col min="5389" max="5389" width="12.7109375" style="210" customWidth="1"/>
    <col min="5390" max="5390" width="16.5703125" style="210" customWidth="1"/>
    <col min="5391" max="5635" width="9.140625" style="210"/>
    <col min="5636" max="5636" width="12" style="210" customWidth="1"/>
    <col min="5637" max="5637" width="0" style="210" hidden="1" customWidth="1"/>
    <col min="5638" max="5638" width="11.42578125" style="210" customWidth="1"/>
    <col min="5639" max="5640" width="9.140625" style="210"/>
    <col min="5641" max="5641" width="9" style="210" customWidth="1"/>
    <col min="5642" max="5642" width="13.28515625" style="210" customWidth="1"/>
    <col min="5643" max="5643" width="10.42578125" style="210" customWidth="1"/>
    <col min="5644" max="5644" width="9.140625" style="210"/>
    <col min="5645" max="5645" width="12.7109375" style="210" customWidth="1"/>
    <col min="5646" max="5646" width="16.5703125" style="210" customWidth="1"/>
    <col min="5647" max="5891" width="9.140625" style="210"/>
    <col min="5892" max="5892" width="12" style="210" customWidth="1"/>
    <col min="5893" max="5893" width="0" style="210" hidden="1" customWidth="1"/>
    <col min="5894" max="5894" width="11.42578125" style="210" customWidth="1"/>
    <col min="5895" max="5896" width="9.140625" style="210"/>
    <col min="5897" max="5897" width="9" style="210" customWidth="1"/>
    <col min="5898" max="5898" width="13.28515625" style="210" customWidth="1"/>
    <col min="5899" max="5899" width="10.42578125" style="210" customWidth="1"/>
    <col min="5900" max="5900" width="9.140625" style="210"/>
    <col min="5901" max="5901" width="12.7109375" style="210" customWidth="1"/>
    <col min="5902" max="5902" width="16.5703125" style="210" customWidth="1"/>
    <col min="5903" max="6147" width="9.140625" style="210"/>
    <col min="6148" max="6148" width="12" style="210" customWidth="1"/>
    <col min="6149" max="6149" width="0" style="210" hidden="1" customWidth="1"/>
    <col min="6150" max="6150" width="11.42578125" style="210" customWidth="1"/>
    <col min="6151" max="6152" width="9.140625" style="210"/>
    <col min="6153" max="6153" width="9" style="210" customWidth="1"/>
    <col min="6154" max="6154" width="13.28515625" style="210" customWidth="1"/>
    <col min="6155" max="6155" width="10.42578125" style="210" customWidth="1"/>
    <col min="6156" max="6156" width="9.140625" style="210"/>
    <col min="6157" max="6157" width="12.7109375" style="210" customWidth="1"/>
    <col min="6158" max="6158" width="16.5703125" style="210" customWidth="1"/>
    <col min="6159" max="6403" width="9.140625" style="210"/>
    <col min="6404" max="6404" width="12" style="210" customWidth="1"/>
    <col min="6405" max="6405" width="0" style="210" hidden="1" customWidth="1"/>
    <col min="6406" max="6406" width="11.42578125" style="210" customWidth="1"/>
    <col min="6407" max="6408" width="9.140625" style="210"/>
    <col min="6409" max="6409" width="9" style="210" customWidth="1"/>
    <col min="6410" max="6410" width="13.28515625" style="210" customWidth="1"/>
    <col min="6411" max="6411" width="10.42578125" style="210" customWidth="1"/>
    <col min="6412" max="6412" width="9.140625" style="210"/>
    <col min="6413" max="6413" width="12.7109375" style="210" customWidth="1"/>
    <col min="6414" max="6414" width="16.5703125" style="210" customWidth="1"/>
    <col min="6415" max="6659" width="9.140625" style="210"/>
    <col min="6660" max="6660" width="12" style="210" customWidth="1"/>
    <col min="6661" max="6661" width="0" style="210" hidden="1" customWidth="1"/>
    <col min="6662" max="6662" width="11.42578125" style="210" customWidth="1"/>
    <col min="6663" max="6664" width="9.140625" style="210"/>
    <col min="6665" max="6665" width="9" style="210" customWidth="1"/>
    <col min="6666" max="6666" width="13.28515625" style="210" customWidth="1"/>
    <col min="6667" max="6667" width="10.42578125" style="210" customWidth="1"/>
    <col min="6668" max="6668" width="9.140625" style="210"/>
    <col min="6669" max="6669" width="12.7109375" style="210" customWidth="1"/>
    <col min="6670" max="6670" width="16.5703125" style="210" customWidth="1"/>
    <col min="6671" max="6915" width="9.140625" style="210"/>
    <col min="6916" max="6916" width="12" style="210" customWidth="1"/>
    <col min="6917" max="6917" width="0" style="210" hidden="1" customWidth="1"/>
    <col min="6918" max="6918" width="11.42578125" style="210" customWidth="1"/>
    <col min="6919" max="6920" width="9.140625" style="210"/>
    <col min="6921" max="6921" width="9" style="210" customWidth="1"/>
    <col min="6922" max="6922" width="13.28515625" style="210" customWidth="1"/>
    <col min="6923" max="6923" width="10.42578125" style="210" customWidth="1"/>
    <col min="6924" max="6924" width="9.140625" style="210"/>
    <col min="6925" max="6925" width="12.7109375" style="210" customWidth="1"/>
    <col min="6926" max="6926" width="16.5703125" style="210" customWidth="1"/>
    <col min="6927" max="7171" width="9.140625" style="210"/>
    <col min="7172" max="7172" width="12" style="210" customWidth="1"/>
    <col min="7173" max="7173" width="0" style="210" hidden="1" customWidth="1"/>
    <col min="7174" max="7174" width="11.42578125" style="210" customWidth="1"/>
    <col min="7175" max="7176" width="9.140625" style="210"/>
    <col min="7177" max="7177" width="9" style="210" customWidth="1"/>
    <col min="7178" max="7178" width="13.28515625" style="210" customWidth="1"/>
    <col min="7179" max="7179" width="10.42578125" style="210" customWidth="1"/>
    <col min="7180" max="7180" width="9.140625" style="210"/>
    <col min="7181" max="7181" width="12.7109375" style="210" customWidth="1"/>
    <col min="7182" max="7182" width="16.5703125" style="210" customWidth="1"/>
    <col min="7183" max="7427" width="9.140625" style="210"/>
    <col min="7428" max="7428" width="12" style="210" customWidth="1"/>
    <col min="7429" max="7429" width="0" style="210" hidden="1" customWidth="1"/>
    <col min="7430" max="7430" width="11.42578125" style="210" customWidth="1"/>
    <col min="7431" max="7432" width="9.140625" style="210"/>
    <col min="7433" max="7433" width="9" style="210" customWidth="1"/>
    <col min="7434" max="7434" width="13.28515625" style="210" customWidth="1"/>
    <col min="7435" max="7435" width="10.42578125" style="210" customWidth="1"/>
    <col min="7436" max="7436" width="9.140625" style="210"/>
    <col min="7437" max="7437" width="12.7109375" style="210" customWidth="1"/>
    <col min="7438" max="7438" width="16.5703125" style="210" customWidth="1"/>
    <col min="7439" max="7683" width="9.140625" style="210"/>
    <col min="7684" max="7684" width="12" style="210" customWidth="1"/>
    <col min="7685" max="7685" width="0" style="210" hidden="1" customWidth="1"/>
    <col min="7686" max="7686" width="11.42578125" style="210" customWidth="1"/>
    <col min="7687" max="7688" width="9.140625" style="210"/>
    <col min="7689" max="7689" width="9" style="210" customWidth="1"/>
    <col min="7690" max="7690" width="13.28515625" style="210" customWidth="1"/>
    <col min="7691" max="7691" width="10.42578125" style="210" customWidth="1"/>
    <col min="7692" max="7692" width="9.140625" style="210"/>
    <col min="7693" max="7693" width="12.7109375" style="210" customWidth="1"/>
    <col min="7694" max="7694" width="16.5703125" style="210" customWidth="1"/>
    <col min="7695" max="7939" width="9.140625" style="210"/>
    <col min="7940" max="7940" width="12" style="210" customWidth="1"/>
    <col min="7941" max="7941" width="0" style="210" hidden="1" customWidth="1"/>
    <col min="7942" max="7942" width="11.42578125" style="210" customWidth="1"/>
    <col min="7943" max="7944" width="9.140625" style="210"/>
    <col min="7945" max="7945" width="9" style="210" customWidth="1"/>
    <col min="7946" max="7946" width="13.28515625" style="210" customWidth="1"/>
    <col min="7947" max="7947" width="10.42578125" style="210" customWidth="1"/>
    <col min="7948" max="7948" width="9.140625" style="210"/>
    <col min="7949" max="7949" width="12.7109375" style="210" customWidth="1"/>
    <col min="7950" max="7950" width="16.5703125" style="210" customWidth="1"/>
    <col min="7951" max="8195" width="9.140625" style="210"/>
    <col min="8196" max="8196" width="12" style="210" customWidth="1"/>
    <col min="8197" max="8197" width="0" style="210" hidden="1" customWidth="1"/>
    <col min="8198" max="8198" width="11.42578125" style="210" customWidth="1"/>
    <col min="8199" max="8200" width="9.140625" style="210"/>
    <col min="8201" max="8201" width="9" style="210" customWidth="1"/>
    <col min="8202" max="8202" width="13.28515625" style="210" customWidth="1"/>
    <col min="8203" max="8203" width="10.42578125" style="210" customWidth="1"/>
    <col min="8204" max="8204" width="9.140625" style="210"/>
    <col min="8205" max="8205" width="12.7109375" style="210" customWidth="1"/>
    <col min="8206" max="8206" width="16.5703125" style="210" customWidth="1"/>
    <col min="8207" max="8451" width="9.140625" style="210"/>
    <col min="8452" max="8452" width="12" style="210" customWidth="1"/>
    <col min="8453" max="8453" width="0" style="210" hidden="1" customWidth="1"/>
    <col min="8454" max="8454" width="11.42578125" style="210" customWidth="1"/>
    <col min="8455" max="8456" width="9.140625" style="210"/>
    <col min="8457" max="8457" width="9" style="210" customWidth="1"/>
    <col min="8458" max="8458" width="13.28515625" style="210" customWidth="1"/>
    <col min="8459" max="8459" width="10.42578125" style="210" customWidth="1"/>
    <col min="8460" max="8460" width="9.140625" style="210"/>
    <col min="8461" max="8461" width="12.7109375" style="210" customWidth="1"/>
    <col min="8462" max="8462" width="16.5703125" style="210" customWidth="1"/>
    <col min="8463" max="8707" width="9.140625" style="210"/>
    <col min="8708" max="8708" width="12" style="210" customWidth="1"/>
    <col min="8709" max="8709" width="0" style="210" hidden="1" customWidth="1"/>
    <col min="8710" max="8710" width="11.42578125" style="210" customWidth="1"/>
    <col min="8711" max="8712" width="9.140625" style="210"/>
    <col min="8713" max="8713" width="9" style="210" customWidth="1"/>
    <col min="8714" max="8714" width="13.28515625" style="210" customWidth="1"/>
    <col min="8715" max="8715" width="10.42578125" style="210" customWidth="1"/>
    <col min="8716" max="8716" width="9.140625" style="210"/>
    <col min="8717" max="8717" width="12.7109375" style="210" customWidth="1"/>
    <col min="8718" max="8718" width="16.5703125" style="210" customWidth="1"/>
    <col min="8719" max="8963" width="9.140625" style="210"/>
    <col min="8964" max="8964" width="12" style="210" customWidth="1"/>
    <col min="8965" max="8965" width="0" style="210" hidden="1" customWidth="1"/>
    <col min="8966" max="8966" width="11.42578125" style="210" customWidth="1"/>
    <col min="8967" max="8968" width="9.140625" style="210"/>
    <col min="8969" max="8969" width="9" style="210" customWidth="1"/>
    <col min="8970" max="8970" width="13.28515625" style="210" customWidth="1"/>
    <col min="8971" max="8971" width="10.42578125" style="210" customWidth="1"/>
    <col min="8972" max="8972" width="9.140625" style="210"/>
    <col min="8973" max="8973" width="12.7109375" style="210" customWidth="1"/>
    <col min="8974" max="8974" width="16.5703125" style="210" customWidth="1"/>
    <col min="8975" max="9219" width="9.140625" style="210"/>
    <col min="9220" max="9220" width="12" style="210" customWidth="1"/>
    <col min="9221" max="9221" width="0" style="210" hidden="1" customWidth="1"/>
    <col min="9222" max="9222" width="11.42578125" style="210" customWidth="1"/>
    <col min="9223" max="9224" width="9.140625" style="210"/>
    <col min="9225" max="9225" width="9" style="210" customWidth="1"/>
    <col min="9226" max="9226" width="13.28515625" style="210" customWidth="1"/>
    <col min="9227" max="9227" width="10.42578125" style="210" customWidth="1"/>
    <col min="9228" max="9228" width="9.140625" style="210"/>
    <col min="9229" max="9229" width="12.7109375" style="210" customWidth="1"/>
    <col min="9230" max="9230" width="16.5703125" style="210" customWidth="1"/>
    <col min="9231" max="9475" width="9.140625" style="210"/>
    <col min="9476" max="9476" width="12" style="210" customWidth="1"/>
    <col min="9477" max="9477" width="0" style="210" hidden="1" customWidth="1"/>
    <col min="9478" max="9478" width="11.42578125" style="210" customWidth="1"/>
    <col min="9479" max="9480" width="9.140625" style="210"/>
    <col min="9481" max="9481" width="9" style="210" customWidth="1"/>
    <col min="9482" max="9482" width="13.28515625" style="210" customWidth="1"/>
    <col min="9483" max="9483" width="10.42578125" style="210" customWidth="1"/>
    <col min="9484" max="9484" width="9.140625" style="210"/>
    <col min="9485" max="9485" width="12.7109375" style="210" customWidth="1"/>
    <col min="9486" max="9486" width="16.5703125" style="210" customWidth="1"/>
    <col min="9487" max="9731" width="9.140625" style="210"/>
    <col min="9732" max="9732" width="12" style="210" customWidth="1"/>
    <col min="9733" max="9733" width="0" style="210" hidden="1" customWidth="1"/>
    <col min="9734" max="9734" width="11.42578125" style="210" customWidth="1"/>
    <col min="9735" max="9736" width="9.140625" style="210"/>
    <col min="9737" max="9737" width="9" style="210" customWidth="1"/>
    <col min="9738" max="9738" width="13.28515625" style="210" customWidth="1"/>
    <col min="9739" max="9739" width="10.42578125" style="210" customWidth="1"/>
    <col min="9740" max="9740" width="9.140625" style="210"/>
    <col min="9741" max="9741" width="12.7109375" style="210" customWidth="1"/>
    <col min="9742" max="9742" width="16.5703125" style="210" customWidth="1"/>
    <col min="9743" max="9987" width="9.140625" style="210"/>
    <col min="9988" max="9988" width="12" style="210" customWidth="1"/>
    <col min="9989" max="9989" width="0" style="210" hidden="1" customWidth="1"/>
    <col min="9990" max="9990" width="11.42578125" style="210" customWidth="1"/>
    <col min="9991" max="9992" width="9.140625" style="210"/>
    <col min="9993" max="9993" width="9" style="210" customWidth="1"/>
    <col min="9994" max="9994" width="13.28515625" style="210" customWidth="1"/>
    <col min="9995" max="9995" width="10.42578125" style="210" customWidth="1"/>
    <col min="9996" max="9996" width="9.140625" style="210"/>
    <col min="9997" max="9997" width="12.7109375" style="210" customWidth="1"/>
    <col min="9998" max="9998" width="16.5703125" style="210" customWidth="1"/>
    <col min="9999" max="10243" width="9.140625" style="210"/>
    <col min="10244" max="10244" width="12" style="210" customWidth="1"/>
    <col min="10245" max="10245" width="0" style="210" hidden="1" customWidth="1"/>
    <col min="10246" max="10246" width="11.42578125" style="210" customWidth="1"/>
    <col min="10247" max="10248" width="9.140625" style="210"/>
    <col min="10249" max="10249" width="9" style="210" customWidth="1"/>
    <col min="10250" max="10250" width="13.28515625" style="210" customWidth="1"/>
    <col min="10251" max="10251" width="10.42578125" style="210" customWidth="1"/>
    <col min="10252" max="10252" width="9.140625" style="210"/>
    <col min="10253" max="10253" width="12.7109375" style="210" customWidth="1"/>
    <col min="10254" max="10254" width="16.5703125" style="210" customWidth="1"/>
    <col min="10255" max="10499" width="9.140625" style="210"/>
    <col min="10500" max="10500" width="12" style="210" customWidth="1"/>
    <col min="10501" max="10501" width="0" style="210" hidden="1" customWidth="1"/>
    <col min="10502" max="10502" width="11.42578125" style="210" customWidth="1"/>
    <col min="10503" max="10504" width="9.140625" style="210"/>
    <col min="10505" max="10505" width="9" style="210" customWidth="1"/>
    <col min="10506" max="10506" width="13.28515625" style="210" customWidth="1"/>
    <col min="10507" max="10507" width="10.42578125" style="210" customWidth="1"/>
    <col min="10508" max="10508" width="9.140625" style="210"/>
    <col min="10509" max="10509" width="12.7109375" style="210" customWidth="1"/>
    <col min="10510" max="10510" width="16.5703125" style="210" customWidth="1"/>
    <col min="10511" max="10755" width="9.140625" style="210"/>
    <col min="10756" max="10756" width="12" style="210" customWidth="1"/>
    <col min="10757" max="10757" width="0" style="210" hidden="1" customWidth="1"/>
    <col min="10758" max="10758" width="11.42578125" style="210" customWidth="1"/>
    <col min="10759" max="10760" width="9.140625" style="210"/>
    <col min="10761" max="10761" width="9" style="210" customWidth="1"/>
    <col min="10762" max="10762" width="13.28515625" style="210" customWidth="1"/>
    <col min="10763" max="10763" width="10.42578125" style="210" customWidth="1"/>
    <col min="10764" max="10764" width="9.140625" style="210"/>
    <col min="10765" max="10765" width="12.7109375" style="210" customWidth="1"/>
    <col min="10766" max="10766" width="16.5703125" style="210" customWidth="1"/>
    <col min="10767" max="11011" width="9.140625" style="210"/>
    <col min="11012" max="11012" width="12" style="210" customWidth="1"/>
    <col min="11013" max="11013" width="0" style="210" hidden="1" customWidth="1"/>
    <col min="11014" max="11014" width="11.42578125" style="210" customWidth="1"/>
    <col min="11015" max="11016" width="9.140625" style="210"/>
    <col min="11017" max="11017" width="9" style="210" customWidth="1"/>
    <col min="11018" max="11018" width="13.28515625" style="210" customWidth="1"/>
    <col min="11019" max="11019" width="10.42578125" style="210" customWidth="1"/>
    <col min="11020" max="11020" width="9.140625" style="210"/>
    <col min="11021" max="11021" width="12.7109375" style="210" customWidth="1"/>
    <col min="11022" max="11022" width="16.5703125" style="210" customWidth="1"/>
    <col min="11023" max="11267" width="9.140625" style="210"/>
    <col min="11268" max="11268" width="12" style="210" customWidth="1"/>
    <col min="11269" max="11269" width="0" style="210" hidden="1" customWidth="1"/>
    <col min="11270" max="11270" width="11.42578125" style="210" customWidth="1"/>
    <col min="11271" max="11272" width="9.140625" style="210"/>
    <col min="11273" max="11273" width="9" style="210" customWidth="1"/>
    <col min="11274" max="11274" width="13.28515625" style="210" customWidth="1"/>
    <col min="11275" max="11275" width="10.42578125" style="210" customWidth="1"/>
    <col min="11276" max="11276" width="9.140625" style="210"/>
    <col min="11277" max="11277" width="12.7109375" style="210" customWidth="1"/>
    <col min="11278" max="11278" width="16.5703125" style="210" customWidth="1"/>
    <col min="11279" max="11523" width="9.140625" style="210"/>
    <col min="11524" max="11524" width="12" style="210" customWidth="1"/>
    <col min="11525" max="11525" width="0" style="210" hidden="1" customWidth="1"/>
    <col min="11526" max="11526" width="11.42578125" style="210" customWidth="1"/>
    <col min="11527" max="11528" width="9.140625" style="210"/>
    <col min="11529" max="11529" width="9" style="210" customWidth="1"/>
    <col min="11530" max="11530" width="13.28515625" style="210" customWidth="1"/>
    <col min="11531" max="11531" width="10.42578125" style="210" customWidth="1"/>
    <col min="11532" max="11532" width="9.140625" style="210"/>
    <col min="11533" max="11533" width="12.7109375" style="210" customWidth="1"/>
    <col min="11534" max="11534" width="16.5703125" style="210" customWidth="1"/>
    <col min="11535" max="11779" width="9.140625" style="210"/>
    <col min="11780" max="11780" width="12" style="210" customWidth="1"/>
    <col min="11781" max="11781" width="0" style="210" hidden="1" customWidth="1"/>
    <col min="11782" max="11782" width="11.42578125" style="210" customWidth="1"/>
    <col min="11783" max="11784" width="9.140625" style="210"/>
    <col min="11785" max="11785" width="9" style="210" customWidth="1"/>
    <col min="11786" max="11786" width="13.28515625" style="210" customWidth="1"/>
    <col min="11787" max="11787" width="10.42578125" style="210" customWidth="1"/>
    <col min="11788" max="11788" width="9.140625" style="210"/>
    <col min="11789" max="11789" width="12.7109375" style="210" customWidth="1"/>
    <col min="11790" max="11790" width="16.5703125" style="210" customWidth="1"/>
    <col min="11791" max="12035" width="9.140625" style="210"/>
    <col min="12036" max="12036" width="12" style="210" customWidth="1"/>
    <col min="12037" max="12037" width="0" style="210" hidden="1" customWidth="1"/>
    <col min="12038" max="12038" width="11.42578125" style="210" customWidth="1"/>
    <col min="12039" max="12040" width="9.140625" style="210"/>
    <col min="12041" max="12041" width="9" style="210" customWidth="1"/>
    <col min="12042" max="12042" width="13.28515625" style="210" customWidth="1"/>
    <col min="12043" max="12043" width="10.42578125" style="210" customWidth="1"/>
    <col min="12044" max="12044" width="9.140625" style="210"/>
    <col min="12045" max="12045" width="12.7109375" style="210" customWidth="1"/>
    <col min="12046" max="12046" width="16.5703125" style="210" customWidth="1"/>
    <col min="12047" max="12291" width="9.140625" style="210"/>
    <col min="12292" max="12292" width="12" style="210" customWidth="1"/>
    <col min="12293" max="12293" width="0" style="210" hidden="1" customWidth="1"/>
    <col min="12294" max="12294" width="11.42578125" style="210" customWidth="1"/>
    <col min="12295" max="12296" width="9.140625" style="210"/>
    <col min="12297" max="12297" width="9" style="210" customWidth="1"/>
    <col min="12298" max="12298" width="13.28515625" style="210" customWidth="1"/>
    <col min="12299" max="12299" width="10.42578125" style="210" customWidth="1"/>
    <col min="12300" max="12300" width="9.140625" style="210"/>
    <col min="12301" max="12301" width="12.7109375" style="210" customWidth="1"/>
    <col min="12302" max="12302" width="16.5703125" style="210" customWidth="1"/>
    <col min="12303" max="12547" width="9.140625" style="210"/>
    <col min="12548" max="12548" width="12" style="210" customWidth="1"/>
    <col min="12549" max="12549" width="0" style="210" hidden="1" customWidth="1"/>
    <col min="12550" max="12550" width="11.42578125" style="210" customWidth="1"/>
    <col min="12551" max="12552" width="9.140625" style="210"/>
    <col min="12553" max="12553" width="9" style="210" customWidth="1"/>
    <col min="12554" max="12554" width="13.28515625" style="210" customWidth="1"/>
    <col min="12555" max="12555" width="10.42578125" style="210" customWidth="1"/>
    <col min="12556" max="12556" width="9.140625" style="210"/>
    <col min="12557" max="12557" width="12.7109375" style="210" customWidth="1"/>
    <col min="12558" max="12558" width="16.5703125" style="210" customWidth="1"/>
    <col min="12559" max="12803" width="9.140625" style="210"/>
    <col min="12804" max="12804" width="12" style="210" customWidth="1"/>
    <col min="12805" max="12805" width="0" style="210" hidden="1" customWidth="1"/>
    <col min="12806" max="12806" width="11.42578125" style="210" customWidth="1"/>
    <col min="12807" max="12808" width="9.140625" style="210"/>
    <col min="12809" max="12809" width="9" style="210" customWidth="1"/>
    <col min="12810" max="12810" width="13.28515625" style="210" customWidth="1"/>
    <col min="12811" max="12811" width="10.42578125" style="210" customWidth="1"/>
    <col min="12812" max="12812" width="9.140625" style="210"/>
    <col min="12813" max="12813" width="12.7109375" style="210" customWidth="1"/>
    <col min="12814" max="12814" width="16.5703125" style="210" customWidth="1"/>
    <col min="12815" max="13059" width="9.140625" style="210"/>
    <col min="13060" max="13060" width="12" style="210" customWidth="1"/>
    <col min="13061" max="13061" width="0" style="210" hidden="1" customWidth="1"/>
    <col min="13062" max="13062" width="11.42578125" style="210" customWidth="1"/>
    <col min="13063" max="13064" width="9.140625" style="210"/>
    <col min="13065" max="13065" width="9" style="210" customWidth="1"/>
    <col min="13066" max="13066" width="13.28515625" style="210" customWidth="1"/>
    <col min="13067" max="13067" width="10.42578125" style="210" customWidth="1"/>
    <col min="13068" max="13068" width="9.140625" style="210"/>
    <col min="13069" max="13069" width="12.7109375" style="210" customWidth="1"/>
    <col min="13070" max="13070" width="16.5703125" style="210" customWidth="1"/>
    <col min="13071" max="13315" width="9.140625" style="210"/>
    <col min="13316" max="13316" width="12" style="210" customWidth="1"/>
    <col min="13317" max="13317" width="0" style="210" hidden="1" customWidth="1"/>
    <col min="13318" max="13318" width="11.42578125" style="210" customWidth="1"/>
    <col min="13319" max="13320" width="9.140625" style="210"/>
    <col min="13321" max="13321" width="9" style="210" customWidth="1"/>
    <col min="13322" max="13322" width="13.28515625" style="210" customWidth="1"/>
    <col min="13323" max="13323" width="10.42578125" style="210" customWidth="1"/>
    <col min="13324" max="13324" width="9.140625" style="210"/>
    <col min="13325" max="13325" width="12.7109375" style="210" customWidth="1"/>
    <col min="13326" max="13326" width="16.5703125" style="210" customWidth="1"/>
    <col min="13327" max="13571" width="9.140625" style="210"/>
    <col min="13572" max="13572" width="12" style="210" customWidth="1"/>
    <col min="13573" max="13573" width="0" style="210" hidden="1" customWidth="1"/>
    <col min="13574" max="13574" width="11.42578125" style="210" customWidth="1"/>
    <col min="13575" max="13576" width="9.140625" style="210"/>
    <col min="13577" max="13577" width="9" style="210" customWidth="1"/>
    <col min="13578" max="13578" width="13.28515625" style="210" customWidth="1"/>
    <col min="13579" max="13579" width="10.42578125" style="210" customWidth="1"/>
    <col min="13580" max="13580" width="9.140625" style="210"/>
    <col min="13581" max="13581" width="12.7109375" style="210" customWidth="1"/>
    <col min="13582" max="13582" width="16.5703125" style="210" customWidth="1"/>
    <col min="13583" max="13827" width="9.140625" style="210"/>
    <col min="13828" max="13828" width="12" style="210" customWidth="1"/>
    <col min="13829" max="13829" width="0" style="210" hidden="1" customWidth="1"/>
    <col min="13830" max="13830" width="11.42578125" style="210" customWidth="1"/>
    <col min="13831" max="13832" width="9.140625" style="210"/>
    <col min="13833" max="13833" width="9" style="210" customWidth="1"/>
    <col min="13834" max="13834" width="13.28515625" style="210" customWidth="1"/>
    <col min="13835" max="13835" width="10.42578125" style="210" customWidth="1"/>
    <col min="13836" max="13836" width="9.140625" style="210"/>
    <col min="13837" max="13837" width="12.7109375" style="210" customWidth="1"/>
    <col min="13838" max="13838" width="16.5703125" style="210" customWidth="1"/>
    <col min="13839" max="14083" width="9.140625" style="210"/>
    <col min="14084" max="14084" width="12" style="210" customWidth="1"/>
    <col min="14085" max="14085" width="0" style="210" hidden="1" customWidth="1"/>
    <col min="14086" max="14086" width="11.42578125" style="210" customWidth="1"/>
    <col min="14087" max="14088" width="9.140625" style="210"/>
    <col min="14089" max="14089" width="9" style="210" customWidth="1"/>
    <col min="14090" max="14090" width="13.28515625" style="210" customWidth="1"/>
    <col min="14091" max="14091" width="10.42578125" style="210" customWidth="1"/>
    <col min="14092" max="14092" width="9.140625" style="210"/>
    <col min="14093" max="14093" width="12.7109375" style="210" customWidth="1"/>
    <col min="14094" max="14094" width="16.5703125" style="210" customWidth="1"/>
    <col min="14095" max="14339" width="9.140625" style="210"/>
    <col min="14340" max="14340" width="12" style="210" customWidth="1"/>
    <col min="14341" max="14341" width="0" style="210" hidden="1" customWidth="1"/>
    <col min="14342" max="14342" width="11.42578125" style="210" customWidth="1"/>
    <col min="14343" max="14344" width="9.140625" style="210"/>
    <col min="14345" max="14345" width="9" style="210" customWidth="1"/>
    <col min="14346" max="14346" width="13.28515625" style="210" customWidth="1"/>
    <col min="14347" max="14347" width="10.42578125" style="210" customWidth="1"/>
    <col min="14348" max="14348" width="9.140625" style="210"/>
    <col min="14349" max="14349" width="12.7109375" style="210" customWidth="1"/>
    <col min="14350" max="14350" width="16.5703125" style="210" customWidth="1"/>
    <col min="14351" max="14595" width="9.140625" style="210"/>
    <col min="14596" max="14596" width="12" style="210" customWidth="1"/>
    <col min="14597" max="14597" width="0" style="210" hidden="1" customWidth="1"/>
    <col min="14598" max="14598" width="11.42578125" style="210" customWidth="1"/>
    <col min="14599" max="14600" width="9.140625" style="210"/>
    <col min="14601" max="14601" width="9" style="210" customWidth="1"/>
    <col min="14602" max="14602" width="13.28515625" style="210" customWidth="1"/>
    <col min="14603" max="14603" width="10.42578125" style="210" customWidth="1"/>
    <col min="14604" max="14604" width="9.140625" style="210"/>
    <col min="14605" max="14605" width="12.7109375" style="210" customWidth="1"/>
    <col min="14606" max="14606" width="16.5703125" style="210" customWidth="1"/>
    <col min="14607" max="14851" width="9.140625" style="210"/>
    <col min="14852" max="14852" width="12" style="210" customWidth="1"/>
    <col min="14853" max="14853" width="0" style="210" hidden="1" customWidth="1"/>
    <col min="14854" max="14854" width="11.42578125" style="210" customWidth="1"/>
    <col min="14855" max="14856" width="9.140625" style="210"/>
    <col min="14857" max="14857" width="9" style="210" customWidth="1"/>
    <col min="14858" max="14858" width="13.28515625" style="210" customWidth="1"/>
    <col min="14859" max="14859" width="10.42578125" style="210" customWidth="1"/>
    <col min="14860" max="14860" width="9.140625" style="210"/>
    <col min="14861" max="14861" width="12.7109375" style="210" customWidth="1"/>
    <col min="14862" max="14862" width="16.5703125" style="210" customWidth="1"/>
    <col min="14863" max="15107" width="9.140625" style="210"/>
    <col min="15108" max="15108" width="12" style="210" customWidth="1"/>
    <col min="15109" max="15109" width="0" style="210" hidden="1" customWidth="1"/>
    <col min="15110" max="15110" width="11.42578125" style="210" customWidth="1"/>
    <col min="15111" max="15112" width="9.140625" style="210"/>
    <col min="15113" max="15113" width="9" style="210" customWidth="1"/>
    <col min="15114" max="15114" width="13.28515625" style="210" customWidth="1"/>
    <col min="15115" max="15115" width="10.42578125" style="210" customWidth="1"/>
    <col min="15116" max="15116" width="9.140625" style="210"/>
    <col min="15117" max="15117" width="12.7109375" style="210" customWidth="1"/>
    <col min="15118" max="15118" width="16.5703125" style="210" customWidth="1"/>
    <col min="15119" max="15363" width="9.140625" style="210"/>
    <col min="15364" max="15364" width="12" style="210" customWidth="1"/>
    <col min="15365" max="15365" width="0" style="210" hidden="1" customWidth="1"/>
    <col min="15366" max="15366" width="11.42578125" style="210" customWidth="1"/>
    <col min="15367" max="15368" width="9.140625" style="210"/>
    <col min="15369" max="15369" width="9" style="210" customWidth="1"/>
    <col min="15370" max="15370" width="13.28515625" style="210" customWidth="1"/>
    <col min="15371" max="15371" width="10.42578125" style="210" customWidth="1"/>
    <col min="15372" max="15372" width="9.140625" style="210"/>
    <col min="15373" max="15373" width="12.7109375" style="210" customWidth="1"/>
    <col min="15374" max="15374" width="16.5703125" style="210" customWidth="1"/>
    <col min="15375" max="15619" width="9.140625" style="210"/>
    <col min="15620" max="15620" width="12" style="210" customWidth="1"/>
    <col min="15621" max="15621" width="0" style="210" hidden="1" customWidth="1"/>
    <col min="15622" max="15622" width="11.42578125" style="210" customWidth="1"/>
    <col min="15623" max="15624" width="9.140625" style="210"/>
    <col min="15625" max="15625" width="9" style="210" customWidth="1"/>
    <col min="15626" max="15626" width="13.28515625" style="210" customWidth="1"/>
    <col min="15627" max="15627" width="10.42578125" style="210" customWidth="1"/>
    <col min="15628" max="15628" width="9.140625" style="210"/>
    <col min="15629" max="15629" width="12.7109375" style="210" customWidth="1"/>
    <col min="15630" max="15630" width="16.5703125" style="210" customWidth="1"/>
    <col min="15631" max="15875" width="9.140625" style="210"/>
    <col min="15876" max="15876" width="12" style="210" customWidth="1"/>
    <col min="15877" max="15877" width="0" style="210" hidden="1" customWidth="1"/>
    <col min="15878" max="15878" width="11.42578125" style="210" customWidth="1"/>
    <col min="15879" max="15880" width="9.140625" style="210"/>
    <col min="15881" max="15881" width="9" style="210" customWidth="1"/>
    <col min="15882" max="15882" width="13.28515625" style="210" customWidth="1"/>
    <col min="15883" max="15883" width="10.42578125" style="210" customWidth="1"/>
    <col min="15884" max="15884" width="9.140625" style="210"/>
    <col min="15885" max="15885" width="12.7109375" style="210" customWidth="1"/>
    <col min="15886" max="15886" width="16.5703125" style="210" customWidth="1"/>
    <col min="15887" max="16131" width="9.140625" style="210"/>
    <col min="16132" max="16132" width="12" style="210" customWidth="1"/>
    <col min="16133" max="16133" width="0" style="210" hidden="1" customWidth="1"/>
    <col min="16134" max="16134" width="11.42578125" style="210" customWidth="1"/>
    <col min="16135" max="16136" width="9.140625" style="210"/>
    <col min="16137" max="16137" width="9" style="210" customWidth="1"/>
    <col min="16138" max="16138" width="13.28515625" style="210" customWidth="1"/>
    <col min="16139" max="16139" width="10.42578125" style="210" customWidth="1"/>
    <col min="16140" max="16140" width="9.140625" style="210"/>
    <col min="16141" max="16141" width="12.7109375" style="210" customWidth="1"/>
    <col min="16142" max="16142" width="16.5703125" style="210" customWidth="1"/>
    <col min="16143" max="16384" width="9.140625" style="210"/>
  </cols>
  <sheetData>
    <row r="1" spans="1:12" ht="13.5" thickBot="1">
      <c r="A1" s="203"/>
      <c r="B1" s="204" t="s">
        <v>156</v>
      </c>
      <c r="C1" s="205"/>
      <c r="D1" s="206"/>
      <c r="E1" s="205"/>
      <c r="F1" s="205"/>
      <c r="G1" s="207"/>
      <c r="H1" s="207"/>
      <c r="I1" s="207"/>
      <c r="J1" s="208" t="s">
        <v>157</v>
      </c>
      <c r="K1" s="209"/>
    </row>
    <row r="2" spans="1:12" ht="13.5" thickBot="1">
      <c r="A2" s="211"/>
      <c r="B2" s="212" t="s">
        <v>158</v>
      </c>
      <c r="C2" s="213"/>
      <c r="D2" s="212" t="s">
        <v>71</v>
      </c>
      <c r="E2" s="213"/>
      <c r="F2" s="213" t="s">
        <v>159</v>
      </c>
      <c r="G2" s="214"/>
      <c r="H2" s="213" t="s">
        <v>160</v>
      </c>
      <c r="I2" s="213"/>
      <c r="J2" s="215" t="s">
        <v>161</v>
      </c>
      <c r="K2" s="209"/>
    </row>
    <row r="3" spans="1:12" ht="13.5" thickBot="1">
      <c r="A3" s="216"/>
      <c r="B3" s="213" t="s">
        <v>162</v>
      </c>
      <c r="C3" s="213"/>
      <c r="D3" s="212" t="s">
        <v>163</v>
      </c>
      <c r="E3" s="213"/>
      <c r="F3" s="213"/>
      <c r="G3" s="214"/>
      <c r="H3" s="214"/>
      <c r="I3" s="214"/>
      <c r="J3" s="217" t="s">
        <v>164</v>
      </c>
      <c r="K3" s="209"/>
    </row>
    <row r="4" spans="1:12" ht="17.25" customHeight="1" thickBot="1">
      <c r="A4" s="218" t="s">
        <v>165</v>
      </c>
      <c r="B4" s="219"/>
      <c r="C4" s="219"/>
      <c r="D4" s="220">
        <v>266679</v>
      </c>
      <c r="E4" s="221"/>
      <c r="F4" s="222">
        <f>D4/D14</f>
        <v>0.72564134658293156</v>
      </c>
      <c r="G4" s="223"/>
      <c r="H4" s="224" t="s">
        <v>166</v>
      </c>
      <c r="I4" s="225"/>
      <c r="J4" s="226" t="s">
        <v>167</v>
      </c>
    </row>
    <row r="5" spans="1:12" ht="18" customHeight="1" thickBot="1">
      <c r="A5" s="227" t="s">
        <v>168</v>
      </c>
      <c r="B5" s="228"/>
      <c r="C5" s="228"/>
      <c r="D5" s="229">
        <v>29640</v>
      </c>
      <c r="E5" s="230"/>
      <c r="F5" s="231">
        <f>D5/D14</f>
        <v>8.0651305549811161E-2</v>
      </c>
      <c r="G5" s="232"/>
      <c r="H5" s="232" t="s">
        <v>169</v>
      </c>
      <c r="I5" s="233"/>
      <c r="J5" s="234" t="s">
        <v>170</v>
      </c>
    </row>
    <row r="6" spans="1:12" ht="18" customHeight="1" thickBot="1">
      <c r="A6" s="227" t="s">
        <v>171</v>
      </c>
      <c r="B6" s="235"/>
      <c r="C6" s="235"/>
      <c r="D6" s="229">
        <v>0</v>
      </c>
      <c r="E6" s="236"/>
      <c r="F6" s="237">
        <f>D6/D14</f>
        <v>0</v>
      </c>
      <c r="G6" s="238"/>
      <c r="H6" s="232" t="s">
        <v>172</v>
      </c>
      <c r="I6" s="233"/>
      <c r="J6" s="239" t="s">
        <v>173</v>
      </c>
    </row>
    <row r="7" spans="1:12" ht="18" customHeight="1" thickBot="1">
      <c r="A7" s="218" t="s">
        <v>174</v>
      </c>
      <c r="B7" s="219"/>
      <c r="C7" s="219"/>
      <c r="D7" s="240">
        <v>0</v>
      </c>
      <c r="E7" s="241"/>
      <c r="F7" s="237">
        <f>D7/D14</f>
        <v>0</v>
      </c>
      <c r="G7" s="242"/>
      <c r="H7" s="224" t="s">
        <v>175</v>
      </c>
      <c r="I7" s="243"/>
      <c r="J7" s="244" t="s">
        <v>176</v>
      </c>
    </row>
    <row r="8" spans="1:12" ht="18.95" customHeight="1" thickBot="1">
      <c r="A8" s="227" t="s">
        <v>177</v>
      </c>
      <c r="B8" s="235"/>
      <c r="C8" s="235"/>
      <c r="D8" s="229">
        <v>55802</v>
      </c>
      <c r="E8" s="245"/>
      <c r="F8" s="237">
        <f>D8/D14</f>
        <v>0.1518388715347693</v>
      </c>
      <c r="G8" s="246"/>
      <c r="H8" s="232" t="s">
        <v>178</v>
      </c>
      <c r="I8" s="247"/>
      <c r="J8" s="248" t="s">
        <v>179</v>
      </c>
    </row>
    <row r="9" spans="1:12" ht="18.95" customHeight="1" thickBot="1">
      <c r="A9" s="227" t="s">
        <v>180</v>
      </c>
      <c r="B9" s="235"/>
      <c r="C9" s="235"/>
      <c r="D9" s="249">
        <v>505</v>
      </c>
      <c r="E9" s="230"/>
      <c r="F9" s="237"/>
      <c r="G9" s="238"/>
      <c r="H9" s="232" t="s">
        <v>181</v>
      </c>
      <c r="I9" s="247"/>
    </row>
    <row r="10" spans="1:12" ht="17.25" customHeight="1" thickBot="1">
      <c r="A10" s="218" t="s">
        <v>182</v>
      </c>
      <c r="B10" s="219"/>
      <c r="C10" s="219"/>
      <c r="D10" s="240">
        <v>8470</v>
      </c>
      <c r="E10" s="241"/>
      <c r="F10" s="237">
        <f>D10/D14</f>
        <v>2.3047117341663311E-2</v>
      </c>
      <c r="G10" s="219" t="s">
        <v>183</v>
      </c>
      <c r="H10" s="250">
        <v>45</v>
      </c>
      <c r="I10" s="251" t="s">
        <v>184</v>
      </c>
    </row>
    <row r="11" spans="1:12" ht="17.25" customHeight="1" thickBot="1">
      <c r="A11" s="218" t="s">
        <v>185</v>
      </c>
      <c r="B11" s="219"/>
      <c r="C11" s="219"/>
      <c r="D11" s="240">
        <v>6917</v>
      </c>
      <c r="E11" s="241"/>
      <c r="F11" s="237">
        <f>D11/D14</f>
        <v>1.8821358990824689E-2</v>
      </c>
      <c r="G11" s="252" t="s">
        <v>183</v>
      </c>
      <c r="H11" s="250">
        <v>104</v>
      </c>
      <c r="I11" s="251" t="s">
        <v>186</v>
      </c>
      <c r="L11" s="253"/>
    </row>
    <row r="12" spans="1:12" ht="18.95" customHeight="1" thickBot="1">
      <c r="A12" s="227" t="s">
        <v>187</v>
      </c>
      <c r="B12" s="235"/>
      <c r="C12" s="254" t="s">
        <v>188</v>
      </c>
      <c r="D12" s="229">
        <v>0</v>
      </c>
      <c r="E12" s="230"/>
      <c r="F12" s="255">
        <f>D12/D14</f>
        <v>0</v>
      </c>
      <c r="G12" s="235" t="s">
        <v>183</v>
      </c>
      <c r="H12" s="256" t="s">
        <v>189</v>
      </c>
      <c r="I12" s="257" t="s">
        <v>184</v>
      </c>
    </row>
    <row r="13" spans="1:12" ht="18" customHeight="1" thickBot="1">
      <c r="A13" s="227"/>
      <c r="B13" s="235"/>
      <c r="C13" s="254"/>
      <c r="D13" s="229"/>
      <c r="E13" s="230"/>
      <c r="F13" s="258"/>
      <c r="G13" s="235"/>
      <c r="H13" s="256" t="s">
        <v>189</v>
      </c>
      <c r="I13" s="257"/>
    </row>
    <row r="14" spans="1:12" ht="21.6" customHeight="1" thickBot="1">
      <c r="A14" s="218" t="s">
        <v>137</v>
      </c>
      <c r="B14" s="219"/>
      <c r="C14" s="219"/>
      <c r="D14" s="240">
        <f>D4+D5+D6+D7+D8+D10+D11+D12</f>
        <v>367508</v>
      </c>
      <c r="E14" s="241"/>
      <c r="F14" s="259">
        <f>F4+F5+F6+F7+F8 +F10+F11+F12</f>
        <v>1</v>
      </c>
      <c r="G14" s="219"/>
      <c r="H14" s="219"/>
      <c r="I14" s="260"/>
    </row>
    <row r="15" spans="1:12" ht="13.5" thickBot="1">
      <c r="A15" s="261"/>
      <c r="B15" s="262"/>
      <c r="C15" s="263"/>
      <c r="D15" s="264"/>
      <c r="E15" s="265"/>
      <c r="F15" s="266"/>
      <c r="G15" s="267"/>
      <c r="H15" s="262"/>
      <c r="I15" s="268"/>
    </row>
    <row r="16" spans="1:12">
      <c r="A16" s="269"/>
      <c r="B16" s="270"/>
      <c r="C16" s="271"/>
      <c r="D16" s="272"/>
      <c r="E16" s="273"/>
      <c r="F16" s="274"/>
      <c r="G16" s="272"/>
      <c r="H16" s="272"/>
      <c r="I16" s="275"/>
    </row>
    <row r="17" spans="1:15">
      <c r="F17" s="276" t="s">
        <v>190</v>
      </c>
    </row>
    <row r="18" spans="1:15">
      <c r="A18" s="277"/>
      <c r="B18" s="277"/>
      <c r="C18" s="277"/>
      <c r="D18" s="277"/>
      <c r="E18" s="277"/>
      <c r="F18" s="277"/>
      <c r="G18" s="278" t="s">
        <v>191</v>
      </c>
      <c r="H18" s="277"/>
      <c r="I18" s="277"/>
      <c r="J18" s="277"/>
    </row>
    <row r="19" spans="1:15" ht="13.5" thickBot="1">
      <c r="A19" s="279"/>
      <c r="B19" s="279" t="s">
        <v>192</v>
      </c>
      <c r="C19" s="279"/>
      <c r="D19" s="279" t="s">
        <v>163</v>
      </c>
      <c r="E19" s="277"/>
      <c r="F19" s="279" t="s">
        <v>193</v>
      </c>
      <c r="G19" s="278" t="s">
        <v>160</v>
      </c>
      <c r="H19" s="278"/>
      <c r="I19" s="278" t="s">
        <v>194</v>
      </c>
      <c r="J19" s="277"/>
    </row>
    <row r="20" spans="1:15" ht="19.7" customHeight="1" thickBot="1">
      <c r="A20" s="280" t="s">
        <v>195</v>
      </c>
      <c r="B20" s="281"/>
      <c r="C20" s="282"/>
      <c r="D20" s="283">
        <f>315499+29008</f>
        <v>344507</v>
      </c>
      <c r="E20" s="284"/>
      <c r="F20" s="285">
        <f>D20/D27</f>
        <v>0.90556550036405881</v>
      </c>
      <c r="G20" s="286">
        <v>0.75</v>
      </c>
      <c r="H20" s="287" t="s">
        <v>196</v>
      </c>
      <c r="I20" s="287"/>
      <c r="J20" s="288"/>
    </row>
    <row r="21" spans="1:15" ht="23.25" customHeight="1" thickBot="1">
      <c r="A21" s="227" t="s">
        <v>197</v>
      </c>
      <c r="B21" s="235"/>
      <c r="C21" s="289"/>
      <c r="D21" s="290">
        <v>0</v>
      </c>
      <c r="E21" s="291"/>
      <c r="F21" s="292">
        <f>D21/D27</f>
        <v>0</v>
      </c>
      <c r="G21" s="258" t="s">
        <v>198</v>
      </c>
      <c r="H21" s="293" t="s">
        <v>199</v>
      </c>
      <c r="I21" s="294"/>
      <c r="J21" s="295"/>
    </row>
    <row r="22" spans="1:15" ht="22.7" customHeight="1" thickBot="1">
      <c r="A22" s="227" t="s">
        <v>200</v>
      </c>
      <c r="B22" s="235"/>
      <c r="C22" s="289"/>
      <c r="D22" s="290">
        <v>0</v>
      </c>
      <c r="E22" s="296"/>
      <c r="F22" s="292">
        <f>D22/D27</f>
        <v>0</v>
      </c>
      <c r="G22" s="297">
        <v>0.23</v>
      </c>
      <c r="H22" s="298"/>
      <c r="I22" s="299"/>
      <c r="J22" s="299"/>
      <c r="K22" s="481" t="s">
        <v>201</v>
      </c>
      <c r="L22" s="482"/>
      <c r="M22" s="482"/>
      <c r="N22" s="483"/>
    </row>
    <row r="23" spans="1:15" ht="23.25" customHeight="1" thickBot="1">
      <c r="A23" s="293" t="s">
        <v>202</v>
      </c>
      <c r="B23" s="300"/>
      <c r="C23" s="301"/>
      <c r="D23" s="302">
        <v>0</v>
      </c>
      <c r="E23" s="303"/>
      <c r="F23" s="304">
        <f>D23/D27</f>
        <v>0</v>
      </c>
      <c r="G23" s="305">
        <v>0.02</v>
      </c>
      <c r="H23" s="306" t="s">
        <v>203</v>
      </c>
      <c r="I23" s="306"/>
      <c r="J23" s="307"/>
      <c r="K23" s="308" t="s">
        <v>204</v>
      </c>
      <c r="L23" s="309"/>
      <c r="M23" s="309"/>
      <c r="N23" s="310">
        <f>D23*0.65</f>
        <v>0</v>
      </c>
    </row>
    <row r="24" spans="1:15" ht="21.95" customHeight="1" thickBot="1">
      <c r="A24" s="227" t="s">
        <v>205</v>
      </c>
      <c r="B24" s="235"/>
      <c r="C24" s="289"/>
      <c r="D24" s="290">
        <v>0</v>
      </c>
      <c r="E24" s="291"/>
      <c r="F24" s="292">
        <f>D24/D27</f>
        <v>0</v>
      </c>
      <c r="G24" s="297" t="s">
        <v>198</v>
      </c>
      <c r="H24" s="311" t="s">
        <v>206</v>
      </c>
      <c r="I24" s="311"/>
      <c r="J24" s="312"/>
      <c r="K24" s="308" t="s">
        <v>207</v>
      </c>
      <c r="L24" s="309"/>
      <c r="M24" s="309"/>
      <c r="N24" s="310">
        <f>D24*0.85</f>
        <v>0</v>
      </c>
    </row>
    <row r="25" spans="1:15" ht="21" customHeight="1" thickBot="1">
      <c r="A25" s="227" t="s">
        <v>208</v>
      </c>
      <c r="B25" s="235"/>
      <c r="C25" s="289"/>
      <c r="D25" s="290">
        <f>32506+3420</f>
        <v>35926</v>
      </c>
      <c r="E25" s="291"/>
      <c r="F25" s="292">
        <f>D25/D27</f>
        <v>9.4434499635941152E-2</v>
      </c>
      <c r="G25" s="313">
        <v>0</v>
      </c>
      <c r="H25" s="228" t="s">
        <v>209</v>
      </c>
      <c r="I25" s="228"/>
      <c r="J25" s="228"/>
      <c r="K25" s="308" t="s">
        <v>210</v>
      </c>
      <c r="L25" s="309"/>
      <c r="M25" s="309"/>
      <c r="N25" s="310">
        <f>D25</f>
        <v>35926</v>
      </c>
    </row>
    <row r="26" spans="1:15" ht="21.6" customHeight="1" thickBot="1">
      <c r="A26" s="293" t="s">
        <v>211</v>
      </c>
      <c r="B26" s="300"/>
      <c r="C26" s="301"/>
      <c r="D26" s="302">
        <v>0</v>
      </c>
      <c r="E26" s="303"/>
      <c r="F26" s="314">
        <f>D26/D27</f>
        <v>0</v>
      </c>
      <c r="G26" s="315">
        <v>0</v>
      </c>
      <c r="H26" s="300"/>
      <c r="I26" s="300"/>
      <c r="J26" s="300"/>
      <c r="K26" s="308" t="s">
        <v>212</v>
      </c>
      <c r="L26" s="309"/>
      <c r="M26" s="309" t="s">
        <v>213</v>
      </c>
      <c r="N26" s="310">
        <f>D26</f>
        <v>0</v>
      </c>
    </row>
    <row r="27" spans="1:15" ht="21.6" customHeight="1" thickBot="1">
      <c r="A27" s="316" t="s">
        <v>214</v>
      </c>
      <c r="B27" s="317"/>
      <c r="C27" s="317"/>
      <c r="D27" s="318">
        <f>SUM(D20:D26)</f>
        <v>380433</v>
      </c>
      <c r="E27" s="317"/>
      <c r="F27" s="319">
        <f>F20+F21+F22+F23+F24+F25+F26</f>
        <v>1</v>
      </c>
      <c r="G27" s="320"/>
      <c r="H27" s="317"/>
      <c r="I27" s="317"/>
      <c r="J27" s="321"/>
      <c r="K27" s="261" t="s">
        <v>215</v>
      </c>
      <c r="L27" s="322"/>
      <c r="M27" s="322"/>
      <c r="N27" s="323">
        <f>N23+N24+N25+N26</f>
        <v>35926</v>
      </c>
      <c r="O27" s="324">
        <f>N27/D27</f>
        <v>9.4434499635941152E-2</v>
      </c>
    </row>
    <row r="28" spans="1:15" ht="13.5" thickBot="1">
      <c r="A28" s="325" t="s">
        <v>216</v>
      </c>
      <c r="B28" s="326"/>
      <c r="C28" s="326"/>
      <c r="D28" s="326"/>
      <c r="E28" s="326"/>
      <c r="F28" s="326"/>
      <c r="G28" s="326"/>
      <c r="H28" s="326"/>
      <c r="I28" s="326"/>
      <c r="J28" s="327" t="s">
        <v>217</v>
      </c>
    </row>
    <row r="29" spans="1:15" ht="13.5" thickBot="1">
      <c r="A29" s="227" t="s">
        <v>218</v>
      </c>
      <c r="B29" s="235"/>
      <c r="C29" s="235"/>
      <c r="D29" s="328"/>
      <c r="E29" s="235"/>
      <c r="F29" s="235"/>
      <c r="G29" s="235"/>
      <c r="H29" s="235"/>
      <c r="I29" s="235"/>
      <c r="J29" s="249">
        <v>35926</v>
      </c>
      <c r="L29" s="329"/>
    </row>
    <row r="30" spans="1:15" ht="13.5" thickBot="1">
      <c r="A30" s="218" t="s">
        <v>219</v>
      </c>
      <c r="B30" s="219"/>
      <c r="C30" s="219"/>
      <c r="D30" s="219"/>
      <c r="E30" s="219"/>
      <c r="F30" s="330"/>
      <c r="G30" s="330"/>
      <c r="H30" s="330"/>
      <c r="I30" s="330"/>
      <c r="J30" s="331">
        <v>908.5</v>
      </c>
      <c r="K30" s="309"/>
      <c r="L30" s="329"/>
    </row>
    <row r="31" spans="1:15" ht="13.5" thickBot="1">
      <c r="A31" s="227" t="s">
        <v>220</v>
      </c>
      <c r="B31" s="235"/>
      <c r="C31" s="235"/>
      <c r="D31" s="235"/>
      <c r="E31" s="235" t="s">
        <v>221</v>
      </c>
      <c r="F31" s="228"/>
      <c r="G31" s="228"/>
      <c r="H31" s="235"/>
      <c r="I31" s="235"/>
      <c r="J31" s="249">
        <v>8470</v>
      </c>
      <c r="K31" s="329"/>
      <c r="L31" s="329"/>
    </row>
    <row r="32" spans="1:15" ht="13.5" thickBot="1">
      <c r="A32" s="293" t="s">
        <v>222</v>
      </c>
      <c r="B32" s="300"/>
      <c r="C32" s="300"/>
      <c r="D32" s="300"/>
      <c r="E32" s="300" t="s">
        <v>221</v>
      </c>
      <c r="F32" s="294"/>
      <c r="G32" s="300"/>
      <c r="H32" s="300"/>
      <c r="I32" s="300"/>
      <c r="J32" s="332">
        <v>6917</v>
      </c>
      <c r="K32" s="329"/>
      <c r="L32" s="329"/>
    </row>
    <row r="33" spans="1:13" ht="13.5" thickBot="1">
      <c r="A33" s="227" t="s">
        <v>223</v>
      </c>
      <c r="B33" s="228"/>
      <c r="C33" s="228"/>
      <c r="D33" s="228"/>
      <c r="E33" s="235" t="s">
        <v>221</v>
      </c>
      <c r="F33" s="228"/>
      <c r="G33" s="235"/>
      <c r="H33" s="235"/>
      <c r="I33" s="235"/>
      <c r="J33" s="333">
        <v>0.18</v>
      </c>
    </row>
    <row r="34" spans="1:13" ht="13.5" thickBot="1">
      <c r="A34" s="218" t="s">
        <v>224</v>
      </c>
      <c r="B34" s="219"/>
      <c r="C34" s="219"/>
      <c r="D34" s="219"/>
      <c r="E34" s="219" t="s">
        <v>221</v>
      </c>
      <c r="F34" s="330"/>
      <c r="G34" s="219"/>
      <c r="H34" s="219"/>
      <c r="I34" s="219"/>
      <c r="J34" s="334">
        <v>132930</v>
      </c>
    </row>
    <row r="35" spans="1:13" ht="13.5" thickBot="1">
      <c r="A35" s="227" t="s">
        <v>225</v>
      </c>
      <c r="B35" s="235"/>
      <c r="C35" s="235"/>
      <c r="D35" s="235"/>
      <c r="E35" s="235" t="s">
        <v>221</v>
      </c>
      <c r="F35" s="228"/>
      <c r="G35" s="235"/>
      <c r="H35" s="235"/>
      <c r="I35" s="235"/>
      <c r="J35" s="335">
        <v>3.2</v>
      </c>
    </row>
    <row r="36" spans="1:13" ht="13.5" thickBot="1">
      <c r="A36" s="218" t="s">
        <v>226</v>
      </c>
      <c r="B36" s="219"/>
      <c r="C36" s="219"/>
      <c r="D36" s="330"/>
      <c r="E36" s="219" t="s">
        <v>221</v>
      </c>
      <c r="F36" s="330"/>
      <c r="G36" s="219"/>
      <c r="H36" s="219"/>
      <c r="I36" s="219"/>
      <c r="J36" s="334">
        <v>8.4</v>
      </c>
      <c r="K36" s="329"/>
    </row>
    <row r="37" spans="1:13" ht="13.5" thickBot="1">
      <c r="A37" s="227" t="s">
        <v>227</v>
      </c>
      <c r="B37" s="235"/>
      <c r="C37" s="235"/>
      <c r="D37" s="235"/>
      <c r="E37" s="235" t="s">
        <v>221</v>
      </c>
      <c r="F37" s="228"/>
      <c r="G37" s="336"/>
      <c r="H37" s="235"/>
      <c r="I37" s="235"/>
      <c r="J37" s="335">
        <v>6</v>
      </c>
      <c r="K37" s="329"/>
    </row>
    <row r="38" spans="1:13" ht="13.5" thickBot="1">
      <c r="A38" s="218" t="s">
        <v>228</v>
      </c>
      <c r="B38" s="337"/>
      <c r="C38" s="219"/>
      <c r="D38" s="338"/>
      <c r="E38" s="219" t="s">
        <v>221</v>
      </c>
      <c r="F38" s="330"/>
      <c r="G38" s="338"/>
      <c r="H38" s="219"/>
      <c r="I38" s="337"/>
      <c r="J38" s="339">
        <v>0.92</v>
      </c>
      <c r="K38" s="329"/>
    </row>
    <row r="39" spans="1:13" ht="13.5" thickBot="1">
      <c r="A39" s="227"/>
      <c r="B39" s="228"/>
      <c r="C39" s="235"/>
      <c r="D39" s="340"/>
      <c r="E39" s="235"/>
      <c r="F39" s="328"/>
      <c r="G39" s="341"/>
      <c r="H39" s="228"/>
      <c r="I39" s="228"/>
      <c r="J39" s="249"/>
      <c r="K39" s="329"/>
    </row>
    <row r="40" spans="1:13" ht="13.5" thickBot="1">
      <c r="A40" s="293"/>
      <c r="B40" s="294"/>
      <c r="C40" s="300"/>
      <c r="D40" s="342"/>
      <c r="E40" s="300"/>
      <c r="F40" s="343"/>
      <c r="G40" s="344"/>
      <c r="H40" s="300"/>
      <c r="I40" s="300"/>
      <c r="J40" s="345"/>
      <c r="K40" s="329"/>
    </row>
    <row r="41" spans="1:13" ht="13.5" thickBot="1">
      <c r="A41" s="346"/>
      <c r="B41" s="347"/>
      <c r="C41" s="348"/>
      <c r="D41" s="349"/>
      <c r="E41" s="348"/>
      <c r="F41" s="350"/>
      <c r="G41" s="351"/>
      <c r="H41" s="347"/>
      <c r="I41" s="347"/>
      <c r="J41" s="352"/>
      <c r="K41" s="329"/>
    </row>
    <row r="42" spans="1:13">
      <c r="A42" s="309"/>
      <c r="B42" s="309"/>
      <c r="C42" s="329"/>
      <c r="D42" s="318"/>
      <c r="E42" s="317"/>
      <c r="F42" s="353"/>
      <c r="G42" s="354"/>
      <c r="H42" s="309"/>
      <c r="I42" s="329"/>
      <c r="J42" s="329"/>
      <c r="K42" s="329"/>
      <c r="M42" s="329"/>
    </row>
    <row r="43" spans="1:13">
      <c r="A43" s="309"/>
      <c r="B43" s="309"/>
      <c r="C43" s="355"/>
      <c r="D43" s="318"/>
      <c r="E43" s="317"/>
      <c r="F43" s="353"/>
      <c r="G43" s="329"/>
      <c r="H43" s="309"/>
      <c r="I43" s="329"/>
      <c r="J43" s="329"/>
      <c r="K43" s="329"/>
    </row>
    <row r="44" spans="1:13">
      <c r="A44" s="329"/>
      <c r="B44" s="329"/>
      <c r="C44" s="329"/>
      <c r="D44" s="329"/>
      <c r="E44" s="329"/>
      <c r="F44" s="329"/>
      <c r="G44" s="329"/>
      <c r="H44" s="329"/>
      <c r="I44" s="329"/>
      <c r="J44" s="329"/>
      <c r="K44" s="329"/>
    </row>
    <row r="45" spans="1:13">
      <c r="A45" s="356"/>
      <c r="B45" s="329"/>
      <c r="C45" s="329"/>
      <c r="D45" s="329"/>
      <c r="E45" s="329"/>
      <c r="F45" s="329"/>
      <c r="G45" s="329"/>
    </row>
    <row r="46" spans="1:13">
      <c r="A46" s="356"/>
      <c r="B46" s="309"/>
      <c r="C46" s="309"/>
      <c r="D46" s="309"/>
      <c r="E46" s="329"/>
      <c r="F46" s="329"/>
      <c r="G46" s="329"/>
    </row>
    <row r="47" spans="1:13">
      <c r="A47" s="309"/>
      <c r="B47" s="329"/>
      <c r="C47" s="329"/>
      <c r="D47" s="329"/>
      <c r="E47" s="329"/>
      <c r="F47" s="329"/>
      <c r="G47" s="329"/>
    </row>
    <row r="48" spans="1:13">
      <c r="A48" s="356"/>
      <c r="B48" s="317"/>
      <c r="C48" s="317"/>
      <c r="D48" s="317"/>
      <c r="E48" s="329"/>
      <c r="F48" s="329"/>
      <c r="G48" s="329"/>
    </row>
    <row r="49" spans="1:9">
      <c r="A49" s="356"/>
      <c r="B49" s="329"/>
      <c r="C49" s="329"/>
      <c r="D49" s="329"/>
      <c r="E49" s="329"/>
      <c r="F49" s="309"/>
      <c r="G49" s="309"/>
      <c r="H49" s="276"/>
      <c r="I49" s="276"/>
    </row>
    <row r="50" spans="1:9">
      <c r="A50" s="309"/>
      <c r="B50" s="329"/>
      <c r="C50" s="329"/>
      <c r="D50" s="329"/>
      <c r="E50" s="329"/>
      <c r="F50" s="309"/>
      <c r="G50" s="329"/>
    </row>
  </sheetData>
  <mergeCells count="1">
    <mergeCell ref="K22:N22"/>
  </mergeCells>
  <pageMargins left="0.75" right="0.75" top="1" bottom="1" header="0.5" footer="0.5"/>
  <pageSetup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95"/>
  <sheetViews>
    <sheetView tabSelected="1" topLeftCell="A16" zoomScale="125" workbookViewId="0">
      <selection activeCell="C25" sqref="C25"/>
    </sheetView>
  </sheetViews>
  <sheetFormatPr defaultRowHeight="12.75"/>
  <cols>
    <col min="1" max="1" width="3" style="1" customWidth="1"/>
    <col min="2" max="2" width="17.85546875" style="424" customWidth="1"/>
    <col min="3" max="7" width="8.85546875" style="424" customWidth="1"/>
    <col min="8" max="8" width="13.85546875" style="424" customWidth="1"/>
    <col min="9" max="9" width="8.85546875" style="424" customWidth="1"/>
    <col min="10" max="10" width="14.28515625" style="424" customWidth="1"/>
    <col min="11" max="13" width="8.85546875" style="424" customWidth="1"/>
    <col min="14" max="14" width="8.85546875" style="79" customWidth="1"/>
    <col min="15" max="15" width="4.140625" style="1" customWidth="1"/>
    <col min="19" max="40" width="8.85546875" style="1" customWidth="1"/>
    <col min="257" max="257" width="3" customWidth="1"/>
    <col min="258" max="258" width="17.85546875" customWidth="1"/>
    <col min="259" max="263" width="8.85546875" customWidth="1"/>
    <col min="264" max="264" width="13.85546875" customWidth="1"/>
    <col min="265" max="265" width="8.85546875" customWidth="1"/>
    <col min="266" max="266" width="14.28515625" customWidth="1"/>
    <col min="267" max="270" width="8.85546875" customWidth="1"/>
    <col min="271" max="271" width="4.140625" customWidth="1"/>
    <col min="275" max="296" width="8.85546875" customWidth="1"/>
    <col min="513" max="513" width="3" customWidth="1"/>
    <col min="514" max="514" width="17.85546875" customWidth="1"/>
    <col min="515" max="519" width="8.85546875" customWidth="1"/>
    <col min="520" max="520" width="13.85546875" customWidth="1"/>
    <col min="521" max="521" width="8.85546875" customWidth="1"/>
    <col min="522" max="522" width="14.28515625" customWidth="1"/>
    <col min="523" max="526" width="8.85546875" customWidth="1"/>
    <col min="527" max="527" width="4.140625" customWidth="1"/>
    <col min="531" max="552" width="8.85546875" customWidth="1"/>
    <col min="769" max="769" width="3" customWidth="1"/>
    <col min="770" max="770" width="17.85546875" customWidth="1"/>
    <col min="771" max="775" width="8.85546875" customWidth="1"/>
    <col min="776" max="776" width="13.85546875" customWidth="1"/>
    <col min="777" max="777" width="8.85546875" customWidth="1"/>
    <col min="778" max="778" width="14.28515625" customWidth="1"/>
    <col min="779" max="782" width="8.85546875" customWidth="1"/>
    <col min="783" max="783" width="4.140625" customWidth="1"/>
    <col min="787" max="808" width="8.85546875" customWidth="1"/>
    <col min="1025" max="1025" width="3" customWidth="1"/>
    <col min="1026" max="1026" width="17.85546875" customWidth="1"/>
    <col min="1027" max="1031" width="8.85546875" customWidth="1"/>
    <col min="1032" max="1032" width="13.85546875" customWidth="1"/>
    <col min="1033" max="1033" width="8.85546875" customWidth="1"/>
    <col min="1034" max="1034" width="14.28515625" customWidth="1"/>
    <col min="1035" max="1038" width="8.85546875" customWidth="1"/>
    <col min="1039" max="1039" width="4.140625" customWidth="1"/>
    <col min="1043" max="1064" width="8.85546875" customWidth="1"/>
    <col min="1281" max="1281" width="3" customWidth="1"/>
    <col min="1282" max="1282" width="17.85546875" customWidth="1"/>
    <col min="1283" max="1287" width="8.85546875" customWidth="1"/>
    <col min="1288" max="1288" width="13.85546875" customWidth="1"/>
    <col min="1289" max="1289" width="8.85546875" customWidth="1"/>
    <col min="1290" max="1290" width="14.28515625" customWidth="1"/>
    <col min="1291" max="1294" width="8.85546875" customWidth="1"/>
    <col min="1295" max="1295" width="4.140625" customWidth="1"/>
    <col min="1299" max="1320" width="8.85546875" customWidth="1"/>
    <col min="1537" max="1537" width="3" customWidth="1"/>
    <col min="1538" max="1538" width="17.85546875" customWidth="1"/>
    <col min="1539" max="1543" width="8.85546875" customWidth="1"/>
    <col min="1544" max="1544" width="13.85546875" customWidth="1"/>
    <col min="1545" max="1545" width="8.85546875" customWidth="1"/>
    <col min="1546" max="1546" width="14.28515625" customWidth="1"/>
    <col min="1547" max="1550" width="8.85546875" customWidth="1"/>
    <col min="1551" max="1551" width="4.140625" customWidth="1"/>
    <col min="1555" max="1576" width="8.85546875" customWidth="1"/>
    <col min="1793" max="1793" width="3" customWidth="1"/>
    <col min="1794" max="1794" width="17.85546875" customWidth="1"/>
    <col min="1795" max="1799" width="8.85546875" customWidth="1"/>
    <col min="1800" max="1800" width="13.85546875" customWidth="1"/>
    <col min="1801" max="1801" width="8.85546875" customWidth="1"/>
    <col min="1802" max="1802" width="14.28515625" customWidth="1"/>
    <col min="1803" max="1806" width="8.85546875" customWidth="1"/>
    <col min="1807" max="1807" width="4.140625" customWidth="1"/>
    <col min="1811" max="1832" width="8.85546875" customWidth="1"/>
    <col min="2049" max="2049" width="3" customWidth="1"/>
    <col min="2050" max="2050" width="17.85546875" customWidth="1"/>
    <col min="2051" max="2055" width="8.85546875" customWidth="1"/>
    <col min="2056" max="2056" width="13.85546875" customWidth="1"/>
    <col min="2057" max="2057" width="8.85546875" customWidth="1"/>
    <col min="2058" max="2058" width="14.28515625" customWidth="1"/>
    <col min="2059" max="2062" width="8.85546875" customWidth="1"/>
    <col min="2063" max="2063" width="4.140625" customWidth="1"/>
    <col min="2067" max="2088" width="8.85546875" customWidth="1"/>
    <col min="2305" max="2305" width="3" customWidth="1"/>
    <col min="2306" max="2306" width="17.85546875" customWidth="1"/>
    <col min="2307" max="2311" width="8.85546875" customWidth="1"/>
    <col min="2312" max="2312" width="13.85546875" customWidth="1"/>
    <col min="2313" max="2313" width="8.85546875" customWidth="1"/>
    <col min="2314" max="2314" width="14.28515625" customWidth="1"/>
    <col min="2315" max="2318" width="8.85546875" customWidth="1"/>
    <col min="2319" max="2319" width="4.140625" customWidth="1"/>
    <col min="2323" max="2344" width="8.85546875" customWidth="1"/>
    <col min="2561" max="2561" width="3" customWidth="1"/>
    <col min="2562" max="2562" width="17.85546875" customWidth="1"/>
    <col min="2563" max="2567" width="8.85546875" customWidth="1"/>
    <col min="2568" max="2568" width="13.85546875" customWidth="1"/>
    <col min="2569" max="2569" width="8.85546875" customWidth="1"/>
    <col min="2570" max="2570" width="14.28515625" customWidth="1"/>
    <col min="2571" max="2574" width="8.85546875" customWidth="1"/>
    <col min="2575" max="2575" width="4.140625" customWidth="1"/>
    <col min="2579" max="2600" width="8.85546875" customWidth="1"/>
    <col min="2817" max="2817" width="3" customWidth="1"/>
    <col min="2818" max="2818" width="17.85546875" customWidth="1"/>
    <col min="2819" max="2823" width="8.85546875" customWidth="1"/>
    <col min="2824" max="2824" width="13.85546875" customWidth="1"/>
    <col min="2825" max="2825" width="8.85546875" customWidth="1"/>
    <col min="2826" max="2826" width="14.28515625" customWidth="1"/>
    <col min="2827" max="2830" width="8.85546875" customWidth="1"/>
    <col min="2831" max="2831" width="4.140625" customWidth="1"/>
    <col min="2835" max="2856" width="8.85546875" customWidth="1"/>
    <col min="3073" max="3073" width="3" customWidth="1"/>
    <col min="3074" max="3074" width="17.85546875" customWidth="1"/>
    <col min="3075" max="3079" width="8.85546875" customWidth="1"/>
    <col min="3080" max="3080" width="13.85546875" customWidth="1"/>
    <col min="3081" max="3081" width="8.85546875" customWidth="1"/>
    <col min="3082" max="3082" width="14.28515625" customWidth="1"/>
    <col min="3083" max="3086" width="8.85546875" customWidth="1"/>
    <col min="3087" max="3087" width="4.140625" customWidth="1"/>
    <col min="3091" max="3112" width="8.85546875" customWidth="1"/>
    <col min="3329" max="3329" width="3" customWidth="1"/>
    <col min="3330" max="3330" width="17.85546875" customWidth="1"/>
    <col min="3331" max="3335" width="8.85546875" customWidth="1"/>
    <col min="3336" max="3336" width="13.85546875" customWidth="1"/>
    <col min="3337" max="3337" width="8.85546875" customWidth="1"/>
    <col min="3338" max="3338" width="14.28515625" customWidth="1"/>
    <col min="3339" max="3342" width="8.85546875" customWidth="1"/>
    <col min="3343" max="3343" width="4.140625" customWidth="1"/>
    <col min="3347" max="3368" width="8.85546875" customWidth="1"/>
    <col min="3585" max="3585" width="3" customWidth="1"/>
    <col min="3586" max="3586" width="17.85546875" customWidth="1"/>
    <col min="3587" max="3591" width="8.85546875" customWidth="1"/>
    <col min="3592" max="3592" width="13.85546875" customWidth="1"/>
    <col min="3593" max="3593" width="8.85546875" customWidth="1"/>
    <col min="3594" max="3594" width="14.28515625" customWidth="1"/>
    <col min="3595" max="3598" width="8.85546875" customWidth="1"/>
    <col min="3599" max="3599" width="4.140625" customWidth="1"/>
    <col min="3603" max="3624" width="8.85546875" customWidth="1"/>
    <col min="3841" max="3841" width="3" customWidth="1"/>
    <col min="3842" max="3842" width="17.85546875" customWidth="1"/>
    <col min="3843" max="3847" width="8.85546875" customWidth="1"/>
    <col min="3848" max="3848" width="13.85546875" customWidth="1"/>
    <col min="3849" max="3849" width="8.85546875" customWidth="1"/>
    <col min="3850" max="3850" width="14.28515625" customWidth="1"/>
    <col min="3851" max="3854" width="8.85546875" customWidth="1"/>
    <col min="3855" max="3855" width="4.140625" customWidth="1"/>
    <col min="3859" max="3880" width="8.85546875" customWidth="1"/>
    <col min="4097" max="4097" width="3" customWidth="1"/>
    <col min="4098" max="4098" width="17.85546875" customWidth="1"/>
    <col min="4099" max="4103" width="8.85546875" customWidth="1"/>
    <col min="4104" max="4104" width="13.85546875" customWidth="1"/>
    <col min="4105" max="4105" width="8.85546875" customWidth="1"/>
    <col min="4106" max="4106" width="14.28515625" customWidth="1"/>
    <col min="4107" max="4110" width="8.85546875" customWidth="1"/>
    <col min="4111" max="4111" width="4.140625" customWidth="1"/>
    <col min="4115" max="4136" width="8.85546875" customWidth="1"/>
    <col min="4353" max="4353" width="3" customWidth="1"/>
    <col min="4354" max="4354" width="17.85546875" customWidth="1"/>
    <col min="4355" max="4359" width="8.85546875" customWidth="1"/>
    <col min="4360" max="4360" width="13.85546875" customWidth="1"/>
    <col min="4361" max="4361" width="8.85546875" customWidth="1"/>
    <col min="4362" max="4362" width="14.28515625" customWidth="1"/>
    <col min="4363" max="4366" width="8.85546875" customWidth="1"/>
    <col min="4367" max="4367" width="4.140625" customWidth="1"/>
    <col min="4371" max="4392" width="8.85546875" customWidth="1"/>
    <col min="4609" max="4609" width="3" customWidth="1"/>
    <col min="4610" max="4610" width="17.85546875" customWidth="1"/>
    <col min="4611" max="4615" width="8.85546875" customWidth="1"/>
    <col min="4616" max="4616" width="13.85546875" customWidth="1"/>
    <col min="4617" max="4617" width="8.85546875" customWidth="1"/>
    <col min="4618" max="4618" width="14.28515625" customWidth="1"/>
    <col min="4619" max="4622" width="8.85546875" customWidth="1"/>
    <col min="4623" max="4623" width="4.140625" customWidth="1"/>
    <col min="4627" max="4648" width="8.85546875" customWidth="1"/>
    <col min="4865" max="4865" width="3" customWidth="1"/>
    <col min="4866" max="4866" width="17.85546875" customWidth="1"/>
    <col min="4867" max="4871" width="8.85546875" customWidth="1"/>
    <col min="4872" max="4872" width="13.85546875" customWidth="1"/>
    <col min="4873" max="4873" width="8.85546875" customWidth="1"/>
    <col min="4874" max="4874" width="14.28515625" customWidth="1"/>
    <col min="4875" max="4878" width="8.85546875" customWidth="1"/>
    <col min="4879" max="4879" width="4.140625" customWidth="1"/>
    <col min="4883" max="4904" width="8.85546875" customWidth="1"/>
    <col min="5121" max="5121" width="3" customWidth="1"/>
    <col min="5122" max="5122" width="17.85546875" customWidth="1"/>
    <col min="5123" max="5127" width="8.85546875" customWidth="1"/>
    <col min="5128" max="5128" width="13.85546875" customWidth="1"/>
    <col min="5129" max="5129" width="8.85546875" customWidth="1"/>
    <col min="5130" max="5130" width="14.28515625" customWidth="1"/>
    <col min="5131" max="5134" width="8.85546875" customWidth="1"/>
    <col min="5135" max="5135" width="4.140625" customWidth="1"/>
    <col min="5139" max="5160" width="8.85546875" customWidth="1"/>
    <col min="5377" max="5377" width="3" customWidth="1"/>
    <col min="5378" max="5378" width="17.85546875" customWidth="1"/>
    <col min="5379" max="5383" width="8.85546875" customWidth="1"/>
    <col min="5384" max="5384" width="13.85546875" customWidth="1"/>
    <col min="5385" max="5385" width="8.85546875" customWidth="1"/>
    <col min="5386" max="5386" width="14.28515625" customWidth="1"/>
    <col min="5387" max="5390" width="8.85546875" customWidth="1"/>
    <col min="5391" max="5391" width="4.140625" customWidth="1"/>
    <col min="5395" max="5416" width="8.85546875" customWidth="1"/>
    <col min="5633" max="5633" width="3" customWidth="1"/>
    <col min="5634" max="5634" width="17.85546875" customWidth="1"/>
    <col min="5635" max="5639" width="8.85546875" customWidth="1"/>
    <col min="5640" max="5640" width="13.85546875" customWidth="1"/>
    <col min="5641" max="5641" width="8.85546875" customWidth="1"/>
    <col min="5642" max="5642" width="14.28515625" customWidth="1"/>
    <col min="5643" max="5646" width="8.85546875" customWidth="1"/>
    <col min="5647" max="5647" width="4.140625" customWidth="1"/>
    <col min="5651" max="5672" width="8.85546875" customWidth="1"/>
    <col min="5889" max="5889" width="3" customWidth="1"/>
    <col min="5890" max="5890" width="17.85546875" customWidth="1"/>
    <col min="5891" max="5895" width="8.85546875" customWidth="1"/>
    <col min="5896" max="5896" width="13.85546875" customWidth="1"/>
    <col min="5897" max="5897" width="8.85546875" customWidth="1"/>
    <col min="5898" max="5898" width="14.28515625" customWidth="1"/>
    <col min="5899" max="5902" width="8.85546875" customWidth="1"/>
    <col min="5903" max="5903" width="4.140625" customWidth="1"/>
    <col min="5907" max="5928" width="8.85546875" customWidth="1"/>
    <col min="6145" max="6145" width="3" customWidth="1"/>
    <col min="6146" max="6146" width="17.85546875" customWidth="1"/>
    <col min="6147" max="6151" width="8.85546875" customWidth="1"/>
    <col min="6152" max="6152" width="13.85546875" customWidth="1"/>
    <col min="6153" max="6153" width="8.85546875" customWidth="1"/>
    <col min="6154" max="6154" width="14.28515625" customWidth="1"/>
    <col min="6155" max="6158" width="8.85546875" customWidth="1"/>
    <col min="6159" max="6159" width="4.140625" customWidth="1"/>
    <col min="6163" max="6184" width="8.85546875" customWidth="1"/>
    <col min="6401" max="6401" width="3" customWidth="1"/>
    <col min="6402" max="6402" width="17.85546875" customWidth="1"/>
    <col min="6403" max="6407" width="8.85546875" customWidth="1"/>
    <col min="6408" max="6408" width="13.85546875" customWidth="1"/>
    <col min="6409" max="6409" width="8.85546875" customWidth="1"/>
    <col min="6410" max="6410" width="14.28515625" customWidth="1"/>
    <col min="6411" max="6414" width="8.85546875" customWidth="1"/>
    <col min="6415" max="6415" width="4.140625" customWidth="1"/>
    <col min="6419" max="6440" width="8.85546875" customWidth="1"/>
    <col min="6657" max="6657" width="3" customWidth="1"/>
    <col min="6658" max="6658" width="17.85546875" customWidth="1"/>
    <col min="6659" max="6663" width="8.85546875" customWidth="1"/>
    <col min="6664" max="6664" width="13.85546875" customWidth="1"/>
    <col min="6665" max="6665" width="8.85546875" customWidth="1"/>
    <col min="6666" max="6666" width="14.28515625" customWidth="1"/>
    <col min="6667" max="6670" width="8.85546875" customWidth="1"/>
    <col min="6671" max="6671" width="4.140625" customWidth="1"/>
    <col min="6675" max="6696" width="8.85546875" customWidth="1"/>
    <col min="6913" max="6913" width="3" customWidth="1"/>
    <col min="6914" max="6914" width="17.85546875" customWidth="1"/>
    <col min="6915" max="6919" width="8.85546875" customWidth="1"/>
    <col min="6920" max="6920" width="13.85546875" customWidth="1"/>
    <col min="6921" max="6921" width="8.85546875" customWidth="1"/>
    <col min="6922" max="6922" width="14.28515625" customWidth="1"/>
    <col min="6923" max="6926" width="8.85546875" customWidth="1"/>
    <col min="6927" max="6927" width="4.140625" customWidth="1"/>
    <col min="6931" max="6952" width="8.85546875" customWidth="1"/>
    <col min="7169" max="7169" width="3" customWidth="1"/>
    <col min="7170" max="7170" width="17.85546875" customWidth="1"/>
    <col min="7171" max="7175" width="8.85546875" customWidth="1"/>
    <col min="7176" max="7176" width="13.85546875" customWidth="1"/>
    <col min="7177" max="7177" width="8.85546875" customWidth="1"/>
    <col min="7178" max="7178" width="14.28515625" customWidth="1"/>
    <col min="7179" max="7182" width="8.85546875" customWidth="1"/>
    <col min="7183" max="7183" width="4.140625" customWidth="1"/>
    <col min="7187" max="7208" width="8.85546875" customWidth="1"/>
    <col min="7425" max="7425" width="3" customWidth="1"/>
    <col min="7426" max="7426" width="17.85546875" customWidth="1"/>
    <col min="7427" max="7431" width="8.85546875" customWidth="1"/>
    <col min="7432" max="7432" width="13.85546875" customWidth="1"/>
    <col min="7433" max="7433" width="8.85546875" customWidth="1"/>
    <col min="7434" max="7434" width="14.28515625" customWidth="1"/>
    <col min="7435" max="7438" width="8.85546875" customWidth="1"/>
    <col min="7439" max="7439" width="4.140625" customWidth="1"/>
    <col min="7443" max="7464" width="8.85546875" customWidth="1"/>
    <col min="7681" max="7681" width="3" customWidth="1"/>
    <col min="7682" max="7682" width="17.85546875" customWidth="1"/>
    <col min="7683" max="7687" width="8.85546875" customWidth="1"/>
    <col min="7688" max="7688" width="13.85546875" customWidth="1"/>
    <col min="7689" max="7689" width="8.85546875" customWidth="1"/>
    <col min="7690" max="7690" width="14.28515625" customWidth="1"/>
    <col min="7691" max="7694" width="8.85546875" customWidth="1"/>
    <col min="7695" max="7695" width="4.140625" customWidth="1"/>
    <col min="7699" max="7720" width="8.85546875" customWidth="1"/>
    <col min="7937" max="7937" width="3" customWidth="1"/>
    <col min="7938" max="7938" width="17.85546875" customWidth="1"/>
    <col min="7939" max="7943" width="8.85546875" customWidth="1"/>
    <col min="7944" max="7944" width="13.85546875" customWidth="1"/>
    <col min="7945" max="7945" width="8.85546875" customWidth="1"/>
    <col min="7946" max="7946" width="14.28515625" customWidth="1"/>
    <col min="7947" max="7950" width="8.85546875" customWidth="1"/>
    <col min="7951" max="7951" width="4.140625" customWidth="1"/>
    <col min="7955" max="7976" width="8.85546875" customWidth="1"/>
    <col min="8193" max="8193" width="3" customWidth="1"/>
    <col min="8194" max="8194" width="17.85546875" customWidth="1"/>
    <col min="8195" max="8199" width="8.85546875" customWidth="1"/>
    <col min="8200" max="8200" width="13.85546875" customWidth="1"/>
    <col min="8201" max="8201" width="8.85546875" customWidth="1"/>
    <col min="8202" max="8202" width="14.28515625" customWidth="1"/>
    <col min="8203" max="8206" width="8.85546875" customWidth="1"/>
    <col min="8207" max="8207" width="4.140625" customWidth="1"/>
    <col min="8211" max="8232" width="8.85546875" customWidth="1"/>
    <col min="8449" max="8449" width="3" customWidth="1"/>
    <col min="8450" max="8450" width="17.85546875" customWidth="1"/>
    <col min="8451" max="8455" width="8.85546875" customWidth="1"/>
    <col min="8456" max="8456" width="13.85546875" customWidth="1"/>
    <col min="8457" max="8457" width="8.85546875" customWidth="1"/>
    <col min="8458" max="8458" width="14.28515625" customWidth="1"/>
    <col min="8459" max="8462" width="8.85546875" customWidth="1"/>
    <col min="8463" max="8463" width="4.140625" customWidth="1"/>
    <col min="8467" max="8488" width="8.85546875" customWidth="1"/>
    <col min="8705" max="8705" width="3" customWidth="1"/>
    <col min="8706" max="8706" width="17.85546875" customWidth="1"/>
    <col min="8707" max="8711" width="8.85546875" customWidth="1"/>
    <col min="8712" max="8712" width="13.85546875" customWidth="1"/>
    <col min="8713" max="8713" width="8.85546875" customWidth="1"/>
    <col min="8714" max="8714" width="14.28515625" customWidth="1"/>
    <col min="8715" max="8718" width="8.85546875" customWidth="1"/>
    <col min="8719" max="8719" width="4.140625" customWidth="1"/>
    <col min="8723" max="8744" width="8.85546875" customWidth="1"/>
    <col min="8961" max="8961" width="3" customWidth="1"/>
    <col min="8962" max="8962" width="17.85546875" customWidth="1"/>
    <col min="8963" max="8967" width="8.85546875" customWidth="1"/>
    <col min="8968" max="8968" width="13.85546875" customWidth="1"/>
    <col min="8969" max="8969" width="8.85546875" customWidth="1"/>
    <col min="8970" max="8970" width="14.28515625" customWidth="1"/>
    <col min="8971" max="8974" width="8.85546875" customWidth="1"/>
    <col min="8975" max="8975" width="4.140625" customWidth="1"/>
    <col min="8979" max="9000" width="8.85546875" customWidth="1"/>
    <col min="9217" max="9217" width="3" customWidth="1"/>
    <col min="9218" max="9218" width="17.85546875" customWidth="1"/>
    <col min="9219" max="9223" width="8.85546875" customWidth="1"/>
    <col min="9224" max="9224" width="13.85546875" customWidth="1"/>
    <col min="9225" max="9225" width="8.85546875" customWidth="1"/>
    <col min="9226" max="9226" width="14.28515625" customWidth="1"/>
    <col min="9227" max="9230" width="8.85546875" customWidth="1"/>
    <col min="9231" max="9231" width="4.140625" customWidth="1"/>
    <col min="9235" max="9256" width="8.85546875" customWidth="1"/>
    <col min="9473" max="9473" width="3" customWidth="1"/>
    <col min="9474" max="9474" width="17.85546875" customWidth="1"/>
    <col min="9475" max="9479" width="8.85546875" customWidth="1"/>
    <col min="9480" max="9480" width="13.85546875" customWidth="1"/>
    <col min="9481" max="9481" width="8.85546875" customWidth="1"/>
    <col min="9482" max="9482" width="14.28515625" customWidth="1"/>
    <col min="9483" max="9486" width="8.85546875" customWidth="1"/>
    <col min="9487" max="9487" width="4.140625" customWidth="1"/>
    <col min="9491" max="9512" width="8.85546875" customWidth="1"/>
    <col min="9729" max="9729" width="3" customWidth="1"/>
    <col min="9730" max="9730" width="17.85546875" customWidth="1"/>
    <col min="9731" max="9735" width="8.85546875" customWidth="1"/>
    <col min="9736" max="9736" width="13.85546875" customWidth="1"/>
    <col min="9737" max="9737" width="8.85546875" customWidth="1"/>
    <col min="9738" max="9738" width="14.28515625" customWidth="1"/>
    <col min="9739" max="9742" width="8.85546875" customWidth="1"/>
    <col min="9743" max="9743" width="4.140625" customWidth="1"/>
    <col min="9747" max="9768" width="8.85546875" customWidth="1"/>
    <col min="9985" max="9985" width="3" customWidth="1"/>
    <col min="9986" max="9986" width="17.85546875" customWidth="1"/>
    <col min="9987" max="9991" width="8.85546875" customWidth="1"/>
    <col min="9992" max="9992" width="13.85546875" customWidth="1"/>
    <col min="9993" max="9993" width="8.85546875" customWidth="1"/>
    <col min="9994" max="9994" width="14.28515625" customWidth="1"/>
    <col min="9995" max="9998" width="8.85546875" customWidth="1"/>
    <col min="9999" max="9999" width="4.140625" customWidth="1"/>
    <col min="10003" max="10024" width="8.85546875" customWidth="1"/>
    <col min="10241" max="10241" width="3" customWidth="1"/>
    <col min="10242" max="10242" width="17.85546875" customWidth="1"/>
    <col min="10243" max="10247" width="8.85546875" customWidth="1"/>
    <col min="10248" max="10248" width="13.85546875" customWidth="1"/>
    <col min="10249" max="10249" width="8.85546875" customWidth="1"/>
    <col min="10250" max="10250" width="14.28515625" customWidth="1"/>
    <col min="10251" max="10254" width="8.85546875" customWidth="1"/>
    <col min="10255" max="10255" width="4.140625" customWidth="1"/>
    <col min="10259" max="10280" width="8.85546875" customWidth="1"/>
    <col min="10497" max="10497" width="3" customWidth="1"/>
    <col min="10498" max="10498" width="17.85546875" customWidth="1"/>
    <col min="10499" max="10503" width="8.85546875" customWidth="1"/>
    <col min="10504" max="10504" width="13.85546875" customWidth="1"/>
    <col min="10505" max="10505" width="8.85546875" customWidth="1"/>
    <col min="10506" max="10506" width="14.28515625" customWidth="1"/>
    <col min="10507" max="10510" width="8.85546875" customWidth="1"/>
    <col min="10511" max="10511" width="4.140625" customWidth="1"/>
    <col min="10515" max="10536" width="8.85546875" customWidth="1"/>
    <col min="10753" max="10753" width="3" customWidth="1"/>
    <col min="10754" max="10754" width="17.85546875" customWidth="1"/>
    <col min="10755" max="10759" width="8.85546875" customWidth="1"/>
    <col min="10760" max="10760" width="13.85546875" customWidth="1"/>
    <col min="10761" max="10761" width="8.85546875" customWidth="1"/>
    <col min="10762" max="10762" width="14.28515625" customWidth="1"/>
    <col min="10763" max="10766" width="8.85546875" customWidth="1"/>
    <col min="10767" max="10767" width="4.140625" customWidth="1"/>
    <col min="10771" max="10792" width="8.85546875" customWidth="1"/>
    <col min="11009" max="11009" width="3" customWidth="1"/>
    <col min="11010" max="11010" width="17.85546875" customWidth="1"/>
    <col min="11011" max="11015" width="8.85546875" customWidth="1"/>
    <col min="11016" max="11016" width="13.85546875" customWidth="1"/>
    <col min="11017" max="11017" width="8.85546875" customWidth="1"/>
    <col min="11018" max="11018" width="14.28515625" customWidth="1"/>
    <col min="11019" max="11022" width="8.85546875" customWidth="1"/>
    <col min="11023" max="11023" width="4.140625" customWidth="1"/>
    <col min="11027" max="11048" width="8.85546875" customWidth="1"/>
    <col min="11265" max="11265" width="3" customWidth="1"/>
    <col min="11266" max="11266" width="17.85546875" customWidth="1"/>
    <col min="11267" max="11271" width="8.85546875" customWidth="1"/>
    <col min="11272" max="11272" width="13.85546875" customWidth="1"/>
    <col min="11273" max="11273" width="8.85546875" customWidth="1"/>
    <col min="11274" max="11274" width="14.28515625" customWidth="1"/>
    <col min="11275" max="11278" width="8.85546875" customWidth="1"/>
    <col min="11279" max="11279" width="4.140625" customWidth="1"/>
    <col min="11283" max="11304" width="8.85546875" customWidth="1"/>
    <col min="11521" max="11521" width="3" customWidth="1"/>
    <col min="11522" max="11522" width="17.85546875" customWidth="1"/>
    <col min="11523" max="11527" width="8.85546875" customWidth="1"/>
    <col min="11528" max="11528" width="13.85546875" customWidth="1"/>
    <col min="11529" max="11529" width="8.85546875" customWidth="1"/>
    <col min="11530" max="11530" width="14.28515625" customWidth="1"/>
    <col min="11531" max="11534" width="8.85546875" customWidth="1"/>
    <col min="11535" max="11535" width="4.140625" customWidth="1"/>
    <col min="11539" max="11560" width="8.85546875" customWidth="1"/>
    <col min="11777" max="11777" width="3" customWidth="1"/>
    <col min="11778" max="11778" width="17.85546875" customWidth="1"/>
    <col min="11779" max="11783" width="8.85546875" customWidth="1"/>
    <col min="11784" max="11784" width="13.85546875" customWidth="1"/>
    <col min="11785" max="11785" width="8.85546875" customWidth="1"/>
    <col min="11786" max="11786" width="14.28515625" customWidth="1"/>
    <col min="11787" max="11790" width="8.85546875" customWidth="1"/>
    <col min="11791" max="11791" width="4.140625" customWidth="1"/>
    <col min="11795" max="11816" width="8.85546875" customWidth="1"/>
    <col min="12033" max="12033" width="3" customWidth="1"/>
    <col min="12034" max="12034" width="17.85546875" customWidth="1"/>
    <col min="12035" max="12039" width="8.85546875" customWidth="1"/>
    <col min="12040" max="12040" width="13.85546875" customWidth="1"/>
    <col min="12041" max="12041" width="8.85546875" customWidth="1"/>
    <col min="12042" max="12042" width="14.28515625" customWidth="1"/>
    <col min="12043" max="12046" width="8.85546875" customWidth="1"/>
    <col min="12047" max="12047" width="4.140625" customWidth="1"/>
    <col min="12051" max="12072" width="8.85546875" customWidth="1"/>
    <col min="12289" max="12289" width="3" customWidth="1"/>
    <col min="12290" max="12290" width="17.85546875" customWidth="1"/>
    <col min="12291" max="12295" width="8.85546875" customWidth="1"/>
    <col min="12296" max="12296" width="13.85546875" customWidth="1"/>
    <col min="12297" max="12297" width="8.85546875" customWidth="1"/>
    <col min="12298" max="12298" width="14.28515625" customWidth="1"/>
    <col min="12299" max="12302" width="8.85546875" customWidth="1"/>
    <col min="12303" max="12303" width="4.140625" customWidth="1"/>
    <col min="12307" max="12328" width="8.85546875" customWidth="1"/>
    <col min="12545" max="12545" width="3" customWidth="1"/>
    <col min="12546" max="12546" width="17.85546875" customWidth="1"/>
    <col min="12547" max="12551" width="8.85546875" customWidth="1"/>
    <col min="12552" max="12552" width="13.85546875" customWidth="1"/>
    <col min="12553" max="12553" width="8.85546875" customWidth="1"/>
    <col min="12554" max="12554" width="14.28515625" customWidth="1"/>
    <col min="12555" max="12558" width="8.85546875" customWidth="1"/>
    <col min="12559" max="12559" width="4.140625" customWidth="1"/>
    <col min="12563" max="12584" width="8.85546875" customWidth="1"/>
    <col min="12801" max="12801" width="3" customWidth="1"/>
    <col min="12802" max="12802" width="17.85546875" customWidth="1"/>
    <col min="12803" max="12807" width="8.85546875" customWidth="1"/>
    <col min="12808" max="12808" width="13.85546875" customWidth="1"/>
    <col min="12809" max="12809" width="8.85546875" customWidth="1"/>
    <col min="12810" max="12810" width="14.28515625" customWidth="1"/>
    <col min="12811" max="12814" width="8.85546875" customWidth="1"/>
    <col min="12815" max="12815" width="4.140625" customWidth="1"/>
    <col min="12819" max="12840" width="8.85546875" customWidth="1"/>
    <col min="13057" max="13057" width="3" customWidth="1"/>
    <col min="13058" max="13058" width="17.85546875" customWidth="1"/>
    <col min="13059" max="13063" width="8.85546875" customWidth="1"/>
    <col min="13064" max="13064" width="13.85546875" customWidth="1"/>
    <col min="13065" max="13065" width="8.85546875" customWidth="1"/>
    <col min="13066" max="13066" width="14.28515625" customWidth="1"/>
    <col min="13067" max="13070" width="8.85546875" customWidth="1"/>
    <col min="13071" max="13071" width="4.140625" customWidth="1"/>
    <col min="13075" max="13096" width="8.85546875" customWidth="1"/>
    <col min="13313" max="13313" width="3" customWidth="1"/>
    <col min="13314" max="13314" width="17.85546875" customWidth="1"/>
    <col min="13315" max="13319" width="8.85546875" customWidth="1"/>
    <col min="13320" max="13320" width="13.85546875" customWidth="1"/>
    <col min="13321" max="13321" width="8.85546875" customWidth="1"/>
    <col min="13322" max="13322" width="14.28515625" customWidth="1"/>
    <col min="13323" max="13326" width="8.85546875" customWidth="1"/>
    <col min="13327" max="13327" width="4.140625" customWidth="1"/>
    <col min="13331" max="13352" width="8.85546875" customWidth="1"/>
    <col min="13569" max="13569" width="3" customWidth="1"/>
    <col min="13570" max="13570" width="17.85546875" customWidth="1"/>
    <col min="13571" max="13575" width="8.85546875" customWidth="1"/>
    <col min="13576" max="13576" width="13.85546875" customWidth="1"/>
    <col min="13577" max="13577" width="8.85546875" customWidth="1"/>
    <col min="13578" max="13578" width="14.28515625" customWidth="1"/>
    <col min="13579" max="13582" width="8.85546875" customWidth="1"/>
    <col min="13583" max="13583" width="4.140625" customWidth="1"/>
    <col min="13587" max="13608" width="8.85546875" customWidth="1"/>
    <col min="13825" max="13825" width="3" customWidth="1"/>
    <col min="13826" max="13826" width="17.85546875" customWidth="1"/>
    <col min="13827" max="13831" width="8.85546875" customWidth="1"/>
    <col min="13832" max="13832" width="13.85546875" customWidth="1"/>
    <col min="13833" max="13833" width="8.85546875" customWidth="1"/>
    <col min="13834" max="13834" width="14.28515625" customWidth="1"/>
    <col min="13835" max="13838" width="8.85546875" customWidth="1"/>
    <col min="13839" max="13839" width="4.140625" customWidth="1"/>
    <col min="13843" max="13864" width="8.85546875" customWidth="1"/>
    <col min="14081" max="14081" width="3" customWidth="1"/>
    <col min="14082" max="14082" width="17.85546875" customWidth="1"/>
    <col min="14083" max="14087" width="8.85546875" customWidth="1"/>
    <col min="14088" max="14088" width="13.85546875" customWidth="1"/>
    <col min="14089" max="14089" width="8.85546875" customWidth="1"/>
    <col min="14090" max="14090" width="14.28515625" customWidth="1"/>
    <col min="14091" max="14094" width="8.85546875" customWidth="1"/>
    <col min="14095" max="14095" width="4.140625" customWidth="1"/>
    <col min="14099" max="14120" width="8.85546875" customWidth="1"/>
    <col min="14337" max="14337" width="3" customWidth="1"/>
    <col min="14338" max="14338" width="17.85546875" customWidth="1"/>
    <col min="14339" max="14343" width="8.85546875" customWidth="1"/>
    <col min="14344" max="14344" width="13.85546875" customWidth="1"/>
    <col min="14345" max="14345" width="8.85546875" customWidth="1"/>
    <col min="14346" max="14346" width="14.28515625" customWidth="1"/>
    <col min="14347" max="14350" width="8.85546875" customWidth="1"/>
    <col min="14351" max="14351" width="4.140625" customWidth="1"/>
    <col min="14355" max="14376" width="8.85546875" customWidth="1"/>
    <col min="14593" max="14593" width="3" customWidth="1"/>
    <col min="14594" max="14594" width="17.85546875" customWidth="1"/>
    <col min="14595" max="14599" width="8.85546875" customWidth="1"/>
    <col min="14600" max="14600" width="13.85546875" customWidth="1"/>
    <col min="14601" max="14601" width="8.85546875" customWidth="1"/>
    <col min="14602" max="14602" width="14.28515625" customWidth="1"/>
    <col min="14603" max="14606" width="8.85546875" customWidth="1"/>
    <col min="14607" max="14607" width="4.140625" customWidth="1"/>
    <col min="14611" max="14632" width="8.85546875" customWidth="1"/>
    <col min="14849" max="14849" width="3" customWidth="1"/>
    <col min="14850" max="14850" width="17.85546875" customWidth="1"/>
    <col min="14851" max="14855" width="8.85546875" customWidth="1"/>
    <col min="14856" max="14856" width="13.85546875" customWidth="1"/>
    <col min="14857" max="14857" width="8.85546875" customWidth="1"/>
    <col min="14858" max="14858" width="14.28515625" customWidth="1"/>
    <col min="14859" max="14862" width="8.85546875" customWidth="1"/>
    <col min="14863" max="14863" width="4.140625" customWidth="1"/>
    <col min="14867" max="14888" width="8.85546875" customWidth="1"/>
    <col min="15105" max="15105" width="3" customWidth="1"/>
    <col min="15106" max="15106" width="17.85546875" customWidth="1"/>
    <col min="15107" max="15111" width="8.85546875" customWidth="1"/>
    <col min="15112" max="15112" width="13.85546875" customWidth="1"/>
    <col min="15113" max="15113" width="8.85546875" customWidth="1"/>
    <col min="15114" max="15114" width="14.28515625" customWidth="1"/>
    <col min="15115" max="15118" width="8.85546875" customWidth="1"/>
    <col min="15119" max="15119" width="4.140625" customWidth="1"/>
    <col min="15123" max="15144" width="8.85546875" customWidth="1"/>
    <col min="15361" max="15361" width="3" customWidth="1"/>
    <col min="15362" max="15362" width="17.85546875" customWidth="1"/>
    <col min="15363" max="15367" width="8.85546875" customWidth="1"/>
    <col min="15368" max="15368" width="13.85546875" customWidth="1"/>
    <col min="15369" max="15369" width="8.85546875" customWidth="1"/>
    <col min="15370" max="15370" width="14.28515625" customWidth="1"/>
    <col min="15371" max="15374" width="8.85546875" customWidth="1"/>
    <col min="15375" max="15375" width="4.140625" customWidth="1"/>
    <col min="15379" max="15400" width="8.85546875" customWidth="1"/>
    <col min="15617" max="15617" width="3" customWidth="1"/>
    <col min="15618" max="15618" width="17.85546875" customWidth="1"/>
    <col min="15619" max="15623" width="8.85546875" customWidth="1"/>
    <col min="15624" max="15624" width="13.85546875" customWidth="1"/>
    <col min="15625" max="15625" width="8.85546875" customWidth="1"/>
    <col min="15626" max="15626" width="14.28515625" customWidth="1"/>
    <col min="15627" max="15630" width="8.85546875" customWidth="1"/>
    <col min="15631" max="15631" width="4.140625" customWidth="1"/>
    <col min="15635" max="15656" width="8.85546875" customWidth="1"/>
    <col min="15873" max="15873" width="3" customWidth="1"/>
    <col min="15874" max="15874" width="17.85546875" customWidth="1"/>
    <col min="15875" max="15879" width="8.85546875" customWidth="1"/>
    <col min="15880" max="15880" width="13.85546875" customWidth="1"/>
    <col min="15881" max="15881" width="8.85546875" customWidth="1"/>
    <col min="15882" max="15882" width="14.28515625" customWidth="1"/>
    <col min="15883" max="15886" width="8.85546875" customWidth="1"/>
    <col min="15887" max="15887" width="4.140625" customWidth="1"/>
    <col min="15891" max="15912" width="8.85546875" customWidth="1"/>
    <col min="16129" max="16129" width="3" customWidth="1"/>
    <col min="16130" max="16130" width="17.85546875" customWidth="1"/>
    <col min="16131" max="16135" width="8.85546875" customWidth="1"/>
    <col min="16136" max="16136" width="13.85546875" customWidth="1"/>
    <col min="16137" max="16137" width="8.85546875" customWidth="1"/>
    <col min="16138" max="16138" width="14.28515625" customWidth="1"/>
    <col min="16139" max="16142" width="8.85546875" customWidth="1"/>
    <col min="16143" max="16143" width="4.140625" customWidth="1"/>
    <col min="16147" max="16168" width="8.85546875" customWidth="1"/>
  </cols>
  <sheetData>
    <row r="1" spans="2:79" s="1" customFormat="1" ht="13.5" thickBot="1">
      <c r="B1" s="391"/>
      <c r="C1" s="391"/>
      <c r="D1" s="391"/>
      <c r="E1" s="391"/>
      <c r="F1" s="391"/>
      <c r="G1" s="391"/>
      <c r="H1" s="391"/>
      <c r="I1" s="391"/>
      <c r="J1" s="391"/>
      <c r="K1" s="391"/>
      <c r="L1" s="391"/>
      <c r="M1" s="391"/>
      <c r="N1" s="392"/>
    </row>
    <row r="2" spans="2:79" ht="15">
      <c r="B2" s="444"/>
      <c r="C2" s="445"/>
      <c r="D2" s="445"/>
      <c r="E2" s="445"/>
      <c r="F2" s="445"/>
      <c r="G2" s="445"/>
      <c r="H2" s="445"/>
      <c r="I2" s="445"/>
      <c r="J2" s="445"/>
      <c r="K2" s="445"/>
      <c r="L2" s="445"/>
      <c r="M2" s="445"/>
      <c r="N2" s="393"/>
      <c r="O2" s="394"/>
      <c r="P2" s="1"/>
      <c r="Q2" s="1"/>
      <c r="R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row>
    <row r="3" spans="2:79" ht="15.75" thickBot="1">
      <c r="B3" s="446" t="s">
        <v>241</v>
      </c>
      <c r="C3" s="447"/>
      <c r="D3" s="447"/>
      <c r="E3" s="447"/>
      <c r="F3" s="447"/>
      <c r="G3" s="447"/>
      <c r="H3" s="447"/>
      <c r="I3" s="447"/>
      <c r="J3" s="447"/>
      <c r="K3" s="447"/>
      <c r="L3" s="447"/>
      <c r="M3" s="447"/>
      <c r="N3" s="395"/>
      <c r="O3" s="394"/>
      <c r="P3" s="1"/>
      <c r="Q3" s="1"/>
      <c r="R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row>
    <row r="4" spans="2:79" ht="24" customHeight="1" thickTop="1">
      <c r="B4" s="396"/>
      <c r="C4" s="397"/>
      <c r="D4" s="397"/>
      <c r="E4" s="397"/>
      <c r="F4" s="397"/>
      <c r="G4" s="397"/>
      <c r="H4" s="397"/>
      <c r="I4" s="397"/>
      <c r="J4" s="397"/>
      <c r="K4" s="398"/>
      <c r="L4" s="398"/>
      <c r="M4" s="398"/>
      <c r="N4" s="399"/>
      <c r="O4" s="400"/>
      <c r="P4" s="448" t="s">
        <v>242</v>
      </c>
      <c r="Q4" s="449"/>
      <c r="R4" s="450"/>
    </row>
    <row r="5" spans="2:79" ht="24" customHeight="1">
      <c r="B5" s="457" t="s">
        <v>243</v>
      </c>
      <c r="C5" s="458"/>
      <c r="D5" s="459" t="s">
        <v>262</v>
      </c>
      <c r="E5" s="460"/>
      <c r="F5" s="460"/>
      <c r="G5" s="460"/>
      <c r="H5" s="461"/>
      <c r="I5" s="462" t="s">
        <v>244</v>
      </c>
      <c r="J5" s="463"/>
      <c r="K5" s="464" t="s">
        <v>263</v>
      </c>
      <c r="L5" s="465"/>
      <c r="M5" s="465"/>
      <c r="N5" s="401"/>
      <c r="O5" s="400"/>
      <c r="P5" s="451"/>
      <c r="Q5" s="452"/>
      <c r="R5" s="453"/>
    </row>
    <row r="6" spans="2:79" ht="24" customHeight="1">
      <c r="B6" s="402"/>
      <c r="C6" s="403"/>
      <c r="D6" s="403"/>
      <c r="E6" s="403"/>
      <c r="F6" s="403"/>
      <c r="G6" s="403"/>
      <c r="H6" s="403"/>
      <c r="I6" s="404"/>
      <c r="J6" s="404"/>
      <c r="K6" s="403"/>
      <c r="L6" s="403"/>
      <c r="M6" s="403"/>
      <c r="N6" s="405"/>
      <c r="O6" s="400"/>
      <c r="P6" s="451"/>
      <c r="Q6" s="452"/>
      <c r="R6" s="453"/>
    </row>
    <row r="7" spans="2:79" ht="24" customHeight="1">
      <c r="B7" s="457" t="s">
        <v>245</v>
      </c>
      <c r="C7" s="458"/>
      <c r="D7" s="459" t="s">
        <v>267</v>
      </c>
      <c r="E7" s="460"/>
      <c r="F7" s="460"/>
      <c r="G7" s="460"/>
      <c r="H7" s="461"/>
      <c r="I7" s="466" t="s">
        <v>246</v>
      </c>
      <c r="J7" s="466"/>
      <c r="K7" s="406" t="s">
        <v>264</v>
      </c>
      <c r="L7" s="407"/>
      <c r="M7" s="403"/>
      <c r="N7" s="405"/>
      <c r="O7" s="400"/>
      <c r="P7" s="451"/>
      <c r="Q7" s="452"/>
      <c r="R7" s="453"/>
    </row>
    <row r="8" spans="2:79" ht="24" customHeight="1">
      <c r="B8" s="402"/>
      <c r="C8" s="403"/>
      <c r="D8" s="403"/>
      <c r="E8" s="403"/>
      <c r="F8" s="403"/>
      <c r="G8" s="403"/>
      <c r="H8" s="403"/>
      <c r="I8" s="466"/>
      <c r="J8" s="466"/>
      <c r="K8" s="403"/>
      <c r="L8" s="403"/>
      <c r="M8" s="403"/>
      <c r="N8" s="405"/>
      <c r="O8" s="400"/>
      <c r="P8" s="451"/>
      <c r="Q8" s="452"/>
      <c r="R8" s="453"/>
    </row>
    <row r="9" spans="2:79" ht="24" customHeight="1">
      <c r="B9" s="402"/>
      <c r="C9" s="403"/>
      <c r="D9" s="403"/>
      <c r="E9" s="403"/>
      <c r="F9" s="403"/>
      <c r="G9" s="403"/>
      <c r="H9" s="403"/>
      <c r="I9" s="403"/>
      <c r="J9" s="403"/>
      <c r="K9" s="403"/>
      <c r="L9" s="403"/>
      <c r="M9" s="403"/>
      <c r="N9" s="405"/>
      <c r="O9" s="400"/>
      <c r="P9" s="451"/>
      <c r="Q9" s="452"/>
      <c r="R9" s="453"/>
    </row>
    <row r="10" spans="2:79" ht="24" customHeight="1">
      <c r="B10" s="402" t="s">
        <v>247</v>
      </c>
      <c r="C10" s="467" t="s">
        <v>269</v>
      </c>
      <c r="D10" s="468"/>
      <c r="E10" s="468"/>
      <c r="F10" s="468"/>
      <c r="G10" s="468"/>
      <c r="H10" s="468"/>
      <c r="I10" s="468"/>
      <c r="J10" s="468"/>
      <c r="K10" s="468"/>
      <c r="L10" s="468"/>
      <c r="M10" s="468"/>
      <c r="N10" s="408"/>
      <c r="O10" s="400"/>
      <c r="P10" s="451"/>
      <c r="Q10" s="452"/>
      <c r="R10" s="453"/>
    </row>
    <row r="11" spans="2:79" ht="24" customHeight="1">
      <c r="B11" s="409"/>
      <c r="C11" s="469"/>
      <c r="D11" s="470"/>
      <c r="E11" s="470"/>
      <c r="F11" s="470"/>
      <c r="G11" s="470"/>
      <c r="H11" s="470"/>
      <c r="I11" s="470"/>
      <c r="J11" s="470"/>
      <c r="K11" s="470"/>
      <c r="L11" s="470"/>
      <c r="M11" s="470"/>
      <c r="N11" s="408"/>
      <c r="O11" s="400"/>
      <c r="P11" s="451"/>
      <c r="Q11" s="452"/>
      <c r="R11" s="453"/>
    </row>
    <row r="12" spans="2:79" ht="24" customHeight="1">
      <c r="B12" s="409"/>
      <c r="C12" s="471"/>
      <c r="D12" s="472"/>
      <c r="E12" s="472"/>
      <c r="F12" s="472"/>
      <c r="G12" s="472"/>
      <c r="H12" s="472"/>
      <c r="I12" s="472"/>
      <c r="J12" s="472"/>
      <c r="K12" s="472"/>
      <c r="L12" s="472"/>
      <c r="M12" s="472"/>
      <c r="N12" s="408"/>
      <c r="O12" s="400"/>
      <c r="P12" s="451"/>
      <c r="Q12" s="452"/>
      <c r="R12" s="453"/>
    </row>
    <row r="13" spans="2:79" ht="24" customHeight="1">
      <c r="B13" s="402"/>
      <c r="C13" s="403"/>
      <c r="D13" s="403"/>
      <c r="E13" s="403"/>
      <c r="F13" s="403"/>
      <c r="G13" s="403"/>
      <c r="H13" s="403"/>
      <c r="I13" s="403"/>
      <c r="J13" s="403"/>
      <c r="K13" s="403"/>
      <c r="L13" s="403"/>
      <c r="M13" s="403"/>
      <c r="N13" s="405"/>
      <c r="O13" s="400"/>
      <c r="P13" s="454"/>
      <c r="Q13" s="455"/>
      <c r="R13" s="456"/>
    </row>
    <row r="14" spans="2:79" ht="24" customHeight="1">
      <c r="B14" s="410" t="s">
        <v>248</v>
      </c>
      <c r="C14" s="473" t="s">
        <v>273</v>
      </c>
      <c r="D14" s="468"/>
      <c r="E14" s="468"/>
      <c r="F14" s="468"/>
      <c r="G14" s="468"/>
      <c r="H14" s="468"/>
      <c r="I14" s="468"/>
      <c r="J14" s="468"/>
      <c r="K14" s="468"/>
      <c r="L14" s="468"/>
      <c r="M14" s="468"/>
      <c r="N14" s="408"/>
      <c r="O14" s="400"/>
      <c r="P14" s="1"/>
      <c r="Q14" s="1"/>
      <c r="R14" s="1"/>
    </row>
    <row r="15" spans="2:79" ht="24" customHeight="1">
      <c r="B15" s="402"/>
      <c r="C15" s="469"/>
      <c r="D15" s="470"/>
      <c r="E15" s="470"/>
      <c r="F15" s="470"/>
      <c r="G15" s="470"/>
      <c r="H15" s="470"/>
      <c r="I15" s="470"/>
      <c r="J15" s="470"/>
      <c r="K15" s="470"/>
      <c r="L15" s="470"/>
      <c r="M15" s="470"/>
      <c r="N15" s="408"/>
      <c r="O15" s="400"/>
      <c r="P15" s="1"/>
      <c r="Q15" s="1"/>
      <c r="R15" s="1"/>
    </row>
    <row r="16" spans="2:79" ht="24" customHeight="1">
      <c r="B16" s="402"/>
      <c r="C16" s="471"/>
      <c r="D16" s="472"/>
      <c r="E16" s="472"/>
      <c r="F16" s="472"/>
      <c r="G16" s="472"/>
      <c r="H16" s="472"/>
      <c r="I16" s="472"/>
      <c r="J16" s="472"/>
      <c r="K16" s="472"/>
      <c r="L16" s="472"/>
      <c r="M16" s="472"/>
      <c r="N16" s="408"/>
      <c r="O16" s="400"/>
      <c r="P16" s="1"/>
      <c r="Q16" s="1"/>
      <c r="R16" s="1"/>
    </row>
    <row r="17" spans="2:18" ht="24" customHeight="1">
      <c r="B17" s="402"/>
      <c r="C17" s="403"/>
      <c r="D17" s="403"/>
      <c r="E17" s="403"/>
      <c r="F17" s="403"/>
      <c r="G17" s="403"/>
      <c r="H17" s="403"/>
      <c r="I17" s="403"/>
      <c r="J17" s="403"/>
      <c r="K17" s="403"/>
      <c r="L17" s="403"/>
      <c r="M17" s="403"/>
      <c r="N17" s="405"/>
      <c r="O17" s="400"/>
      <c r="P17" s="1"/>
      <c r="Q17" s="1"/>
      <c r="R17" s="1"/>
    </row>
    <row r="18" spans="2:18" ht="24" customHeight="1">
      <c r="B18" s="409" t="s">
        <v>249</v>
      </c>
      <c r="C18" s="474" t="s">
        <v>268</v>
      </c>
      <c r="D18" s="468"/>
      <c r="E18" s="468"/>
      <c r="F18" s="468"/>
      <c r="G18" s="468"/>
      <c r="H18" s="468"/>
      <c r="I18" s="468"/>
      <c r="J18" s="468"/>
      <c r="K18" s="468"/>
      <c r="L18" s="468"/>
      <c r="M18" s="468"/>
      <c r="N18" s="408"/>
      <c r="O18" s="400"/>
      <c r="P18" s="1"/>
      <c r="Q18" s="1"/>
      <c r="R18" s="1"/>
    </row>
    <row r="19" spans="2:18" ht="24" customHeight="1">
      <c r="B19" s="409"/>
      <c r="C19" s="469"/>
      <c r="D19" s="470"/>
      <c r="E19" s="470"/>
      <c r="F19" s="470"/>
      <c r="G19" s="470"/>
      <c r="H19" s="470"/>
      <c r="I19" s="470"/>
      <c r="J19" s="470"/>
      <c r="K19" s="470"/>
      <c r="L19" s="470"/>
      <c r="M19" s="470"/>
      <c r="N19" s="408"/>
      <c r="O19" s="400"/>
      <c r="P19" s="1"/>
      <c r="Q19" s="1"/>
      <c r="R19" s="1"/>
    </row>
    <row r="20" spans="2:18" ht="24" customHeight="1">
      <c r="B20" s="402"/>
      <c r="C20" s="471"/>
      <c r="D20" s="472"/>
      <c r="E20" s="472"/>
      <c r="F20" s="472"/>
      <c r="G20" s="472"/>
      <c r="H20" s="472"/>
      <c r="I20" s="472"/>
      <c r="J20" s="472"/>
      <c r="K20" s="472"/>
      <c r="L20" s="472"/>
      <c r="M20" s="472"/>
      <c r="N20" s="408"/>
      <c r="O20" s="400"/>
      <c r="P20" s="1"/>
      <c r="Q20" s="1"/>
      <c r="R20" s="1"/>
    </row>
    <row r="21" spans="2:18" ht="24" customHeight="1">
      <c r="B21" s="402"/>
      <c r="C21" s="411"/>
      <c r="D21" s="411"/>
      <c r="E21" s="411"/>
      <c r="F21" s="411"/>
      <c r="G21" s="411"/>
      <c r="H21" s="411"/>
      <c r="I21" s="411"/>
      <c r="J21" s="411"/>
      <c r="K21" s="411"/>
      <c r="L21" s="411"/>
      <c r="M21" s="411"/>
      <c r="N21" s="412"/>
      <c r="O21" s="400"/>
      <c r="P21" s="1"/>
      <c r="Q21" s="1"/>
      <c r="R21" s="1"/>
    </row>
    <row r="22" spans="2:18" ht="24" customHeight="1">
      <c r="B22" s="402" t="s">
        <v>250</v>
      </c>
      <c r="C22" s="551" t="s">
        <v>275</v>
      </c>
      <c r="D22" s="434"/>
      <c r="E22" s="434"/>
      <c r="F22" s="434"/>
      <c r="G22" s="434"/>
      <c r="H22" s="434"/>
      <c r="I22" s="434"/>
      <c r="J22" s="434"/>
      <c r="K22" s="434"/>
      <c r="L22" s="434"/>
      <c r="M22" s="435"/>
      <c r="N22" s="413"/>
      <c r="O22" s="400"/>
      <c r="P22" s="1"/>
      <c r="Q22" s="1"/>
      <c r="R22" s="1"/>
    </row>
    <row r="23" spans="2:18" ht="24" customHeight="1">
      <c r="B23" s="402"/>
      <c r="C23" s="475"/>
      <c r="D23" s="476"/>
      <c r="E23" s="476"/>
      <c r="F23" s="476"/>
      <c r="G23" s="476"/>
      <c r="H23" s="476"/>
      <c r="I23" s="476"/>
      <c r="J23" s="476"/>
      <c r="K23" s="476"/>
      <c r="L23" s="476"/>
      <c r="M23" s="477"/>
      <c r="N23" s="413"/>
      <c r="O23" s="400"/>
      <c r="P23" s="1"/>
      <c r="Q23" s="1"/>
      <c r="R23" s="1"/>
    </row>
    <row r="24" spans="2:18" ht="24" customHeight="1">
      <c r="B24" s="402"/>
      <c r="C24" s="436"/>
      <c r="D24" s="437"/>
      <c r="E24" s="437"/>
      <c r="F24" s="437"/>
      <c r="G24" s="437"/>
      <c r="H24" s="437"/>
      <c r="I24" s="437"/>
      <c r="J24" s="437"/>
      <c r="K24" s="437"/>
      <c r="L24" s="437"/>
      <c r="M24" s="438"/>
      <c r="N24" s="413"/>
      <c r="O24" s="400"/>
      <c r="P24" s="1"/>
      <c r="Q24" s="1"/>
      <c r="R24" s="1"/>
    </row>
    <row r="25" spans="2:18" ht="24" customHeight="1">
      <c r="B25" s="402"/>
      <c r="C25" s="403"/>
      <c r="D25" s="403"/>
      <c r="E25" s="403"/>
      <c r="F25" s="403"/>
      <c r="G25" s="403"/>
      <c r="H25" s="403"/>
      <c r="I25" s="403"/>
      <c r="J25" s="403"/>
      <c r="K25" s="403"/>
      <c r="L25" s="403"/>
      <c r="M25" s="403"/>
      <c r="N25" s="405"/>
      <c r="O25" s="400"/>
      <c r="P25" s="1"/>
      <c r="Q25" s="1"/>
      <c r="R25" s="1"/>
    </row>
    <row r="26" spans="2:18" ht="24" customHeight="1">
      <c r="B26" s="442" t="s">
        <v>251</v>
      </c>
      <c r="C26" s="443"/>
      <c r="D26" s="403"/>
      <c r="E26" s="403"/>
      <c r="F26" s="403"/>
      <c r="G26" s="403"/>
      <c r="H26" s="403"/>
      <c r="I26" s="403"/>
      <c r="J26" s="403"/>
      <c r="K26" s="403"/>
      <c r="L26" s="403"/>
      <c r="M26" s="403"/>
      <c r="N26" s="405"/>
      <c r="O26" s="400"/>
      <c r="P26" s="1"/>
      <c r="Q26" s="1"/>
      <c r="R26" s="1"/>
    </row>
    <row r="27" spans="2:18" ht="24" customHeight="1">
      <c r="B27" s="402"/>
      <c r="C27" s="403"/>
      <c r="D27" s="403"/>
      <c r="E27" s="403"/>
      <c r="F27" s="403"/>
      <c r="G27" s="403"/>
      <c r="H27" s="403"/>
      <c r="I27" s="403"/>
      <c r="J27" s="403"/>
      <c r="K27" s="403"/>
      <c r="L27" s="403"/>
      <c r="M27" s="403"/>
      <c r="N27" s="405"/>
      <c r="O27" s="400"/>
      <c r="P27" s="1"/>
      <c r="Q27" s="1"/>
      <c r="R27" s="1"/>
    </row>
    <row r="28" spans="2:18" ht="57.95" customHeight="1">
      <c r="B28" s="414" t="s">
        <v>252</v>
      </c>
      <c r="C28" s="431" t="s">
        <v>265</v>
      </c>
      <c r="D28" s="432"/>
      <c r="E28" s="432"/>
      <c r="F28" s="432"/>
      <c r="G28" s="432"/>
      <c r="H28" s="432"/>
      <c r="I28" s="432"/>
      <c r="J28" s="432"/>
      <c r="K28" s="432"/>
      <c r="L28" s="432"/>
      <c r="M28" s="432"/>
      <c r="N28" s="415"/>
      <c r="O28" s="400"/>
      <c r="P28" s="1"/>
      <c r="Q28" s="1"/>
      <c r="R28" s="1"/>
    </row>
    <row r="29" spans="2:18" ht="24" customHeight="1">
      <c r="B29" s="409"/>
      <c r="C29" s="416"/>
      <c r="D29" s="416"/>
      <c r="E29" s="416"/>
      <c r="F29" s="416"/>
      <c r="G29" s="416"/>
      <c r="H29" s="416"/>
      <c r="I29" s="416"/>
      <c r="J29" s="416"/>
      <c r="K29" s="416"/>
      <c r="L29" s="416"/>
      <c r="M29" s="416"/>
      <c r="N29" s="417"/>
      <c r="O29" s="400"/>
      <c r="P29" s="1"/>
      <c r="Q29" s="1"/>
      <c r="R29" s="1"/>
    </row>
    <row r="30" spans="2:18" ht="66.95" customHeight="1">
      <c r="B30" s="414" t="s">
        <v>253</v>
      </c>
      <c r="C30" s="431" t="s">
        <v>274</v>
      </c>
      <c r="D30" s="432"/>
      <c r="E30" s="432"/>
      <c r="F30" s="432"/>
      <c r="G30" s="432"/>
      <c r="H30" s="432"/>
      <c r="I30" s="432"/>
      <c r="J30" s="432"/>
      <c r="K30" s="432"/>
      <c r="L30" s="432"/>
      <c r="M30" s="432"/>
      <c r="N30" s="415"/>
      <c r="O30" s="400"/>
      <c r="P30" s="1"/>
      <c r="Q30" s="1"/>
      <c r="R30" s="1"/>
    </row>
    <row r="31" spans="2:18" ht="24" customHeight="1">
      <c r="B31" s="409"/>
      <c r="C31" s="416"/>
      <c r="D31" s="416"/>
      <c r="E31" s="416"/>
      <c r="F31" s="416"/>
      <c r="G31" s="416"/>
      <c r="H31" s="416"/>
      <c r="I31" s="416"/>
      <c r="J31" s="416"/>
      <c r="K31" s="416"/>
      <c r="L31" s="416"/>
      <c r="M31" s="416"/>
      <c r="N31" s="417"/>
      <c r="O31" s="400"/>
      <c r="P31" s="1"/>
      <c r="Q31" s="1"/>
      <c r="R31" s="1"/>
    </row>
    <row r="32" spans="2:18" ht="77.099999999999994" customHeight="1">
      <c r="B32" s="414" t="s">
        <v>254</v>
      </c>
      <c r="C32" s="431" t="s">
        <v>271</v>
      </c>
      <c r="D32" s="432"/>
      <c r="E32" s="432"/>
      <c r="F32" s="432"/>
      <c r="G32" s="432"/>
      <c r="H32" s="432"/>
      <c r="I32" s="432"/>
      <c r="J32" s="432"/>
      <c r="K32" s="432"/>
      <c r="L32" s="432"/>
      <c r="M32" s="432"/>
      <c r="N32" s="415"/>
      <c r="O32" s="400"/>
      <c r="P32" s="1"/>
      <c r="Q32" s="1"/>
      <c r="R32" s="1"/>
    </row>
    <row r="33" spans="2:18" ht="24" customHeight="1">
      <c r="B33" s="409"/>
      <c r="C33" s="416"/>
      <c r="D33" s="416"/>
      <c r="E33" s="416"/>
      <c r="F33" s="416"/>
      <c r="G33" s="416"/>
      <c r="H33" s="416"/>
      <c r="I33" s="416"/>
      <c r="J33" s="416"/>
      <c r="K33" s="416"/>
      <c r="L33" s="416"/>
      <c r="M33" s="416"/>
      <c r="N33" s="417"/>
      <c r="O33" s="400"/>
      <c r="P33" s="1"/>
      <c r="Q33" s="1"/>
      <c r="R33" s="1"/>
    </row>
    <row r="34" spans="2:18" ht="68.099999999999994" customHeight="1">
      <c r="B34" s="414" t="s">
        <v>255</v>
      </c>
      <c r="C34" s="431" t="s">
        <v>272</v>
      </c>
      <c r="D34" s="432"/>
      <c r="E34" s="432"/>
      <c r="F34" s="432"/>
      <c r="G34" s="432"/>
      <c r="H34" s="432"/>
      <c r="I34" s="432"/>
      <c r="J34" s="432"/>
      <c r="K34" s="432"/>
      <c r="L34" s="432"/>
      <c r="M34" s="432"/>
      <c r="N34" s="415"/>
      <c r="O34" s="400"/>
      <c r="P34" s="1"/>
      <c r="Q34" s="1"/>
      <c r="R34" s="1"/>
    </row>
    <row r="35" spans="2:18" ht="24" customHeight="1">
      <c r="B35" s="409"/>
      <c r="C35" s="416"/>
      <c r="D35" s="416"/>
      <c r="E35" s="416"/>
      <c r="F35" s="416"/>
      <c r="G35" s="416"/>
      <c r="H35" s="416"/>
      <c r="I35" s="416"/>
      <c r="J35" s="416"/>
      <c r="K35" s="416"/>
      <c r="L35" s="416"/>
      <c r="M35" s="416"/>
      <c r="N35" s="417"/>
      <c r="O35" s="400"/>
      <c r="P35" s="1"/>
      <c r="Q35" s="1"/>
      <c r="R35" s="1"/>
    </row>
    <row r="36" spans="2:18" ht="24" customHeight="1">
      <c r="B36" s="414" t="s">
        <v>256</v>
      </c>
      <c r="C36" s="433" t="s">
        <v>270</v>
      </c>
      <c r="D36" s="434"/>
      <c r="E36" s="434"/>
      <c r="F36" s="434"/>
      <c r="G36" s="434"/>
      <c r="H36" s="434"/>
      <c r="I36" s="434"/>
      <c r="J36" s="434"/>
      <c r="K36" s="434"/>
      <c r="L36" s="434"/>
      <c r="M36" s="435"/>
      <c r="N36" s="413"/>
      <c r="O36" s="400"/>
      <c r="P36" s="1"/>
      <c r="Q36" s="1"/>
      <c r="R36" s="1"/>
    </row>
    <row r="37" spans="2:18" ht="24" customHeight="1">
      <c r="B37" s="402"/>
      <c r="C37" s="436"/>
      <c r="D37" s="437"/>
      <c r="E37" s="437"/>
      <c r="F37" s="437"/>
      <c r="G37" s="437"/>
      <c r="H37" s="437"/>
      <c r="I37" s="437"/>
      <c r="J37" s="437"/>
      <c r="K37" s="437"/>
      <c r="L37" s="437"/>
      <c r="M37" s="438"/>
      <c r="N37" s="413"/>
      <c r="O37" s="400"/>
      <c r="P37" s="1"/>
      <c r="Q37" s="1"/>
      <c r="R37" s="1"/>
    </row>
    <row r="38" spans="2:18" ht="54" customHeight="1">
      <c r="B38" s="409"/>
      <c r="C38" s="403"/>
      <c r="D38" s="403"/>
      <c r="E38" s="403"/>
      <c r="F38" s="403"/>
      <c r="G38" s="403"/>
      <c r="H38" s="403"/>
      <c r="I38" s="403"/>
      <c r="J38" s="403"/>
      <c r="K38" s="403"/>
      <c r="L38" s="403"/>
      <c r="M38" s="403"/>
      <c r="N38" s="405"/>
      <c r="O38" s="400"/>
      <c r="P38" s="1"/>
      <c r="Q38" s="1"/>
      <c r="R38" s="1"/>
    </row>
    <row r="39" spans="2:18" ht="24" customHeight="1">
      <c r="B39" s="418" t="s">
        <v>257</v>
      </c>
      <c r="C39" s="439" t="s">
        <v>266</v>
      </c>
      <c r="D39" s="440"/>
      <c r="E39" s="440"/>
      <c r="F39" s="441"/>
      <c r="G39" s="416" t="s">
        <v>258</v>
      </c>
      <c r="H39" s="403"/>
      <c r="I39" s="419"/>
      <c r="J39" s="419"/>
      <c r="K39" s="419"/>
      <c r="L39" s="419"/>
      <c r="M39" s="419"/>
      <c r="N39" s="405"/>
      <c r="O39" s="400"/>
      <c r="P39" s="1"/>
      <c r="Q39" s="1"/>
      <c r="R39" s="1"/>
    </row>
    <row r="40" spans="2:18" ht="12.95" customHeight="1">
      <c r="B40" s="402"/>
      <c r="C40" s="416"/>
      <c r="D40" s="416"/>
      <c r="E40" s="416"/>
      <c r="F40" s="416"/>
      <c r="G40" s="416"/>
      <c r="H40" s="416"/>
      <c r="I40" s="397"/>
      <c r="J40" s="397"/>
      <c r="K40" s="397"/>
      <c r="L40" s="397"/>
      <c r="M40" s="397"/>
      <c r="N40" s="420"/>
      <c r="O40" s="400"/>
      <c r="P40" s="1"/>
      <c r="Q40" s="1"/>
      <c r="R40" s="1"/>
    </row>
    <row r="41" spans="2:18" ht="24" customHeight="1">
      <c r="B41" s="409" t="s">
        <v>259</v>
      </c>
      <c r="C41" s="416"/>
      <c r="D41" s="416"/>
      <c r="E41" s="416"/>
      <c r="F41" s="416"/>
      <c r="G41" s="416"/>
      <c r="H41" s="416" t="s">
        <v>260</v>
      </c>
      <c r="I41" s="416"/>
      <c r="J41" s="416"/>
      <c r="K41" s="416"/>
      <c r="L41" s="416"/>
      <c r="M41" s="416"/>
      <c r="N41" s="417"/>
      <c r="O41" s="400"/>
      <c r="P41" s="1"/>
      <c r="Q41" s="1"/>
      <c r="R41" s="1"/>
    </row>
    <row r="42" spans="2:18" ht="24" customHeight="1">
      <c r="B42" s="425" t="s">
        <v>261</v>
      </c>
      <c r="C42" s="426"/>
      <c r="D42" s="426"/>
      <c r="E42" s="426"/>
      <c r="F42" s="426"/>
      <c r="G42" s="426"/>
      <c r="H42" s="426"/>
      <c r="I42" s="426"/>
      <c r="J42" s="426"/>
      <c r="K42" s="426"/>
      <c r="L42" s="426"/>
      <c r="M42" s="426"/>
      <c r="N42" s="427"/>
      <c r="O42" s="400"/>
      <c r="P42" s="1"/>
      <c r="Q42" s="1"/>
      <c r="R42" s="1"/>
    </row>
    <row r="43" spans="2:18" ht="24" customHeight="1">
      <c r="B43" s="425"/>
      <c r="C43" s="426"/>
      <c r="D43" s="426"/>
      <c r="E43" s="426"/>
      <c r="F43" s="426"/>
      <c r="G43" s="426"/>
      <c r="H43" s="426"/>
      <c r="I43" s="426"/>
      <c r="J43" s="426"/>
      <c r="K43" s="426"/>
      <c r="L43" s="426"/>
      <c r="M43" s="426"/>
      <c r="N43" s="427"/>
      <c r="O43" s="400"/>
      <c r="P43" s="1"/>
      <c r="Q43" s="1"/>
      <c r="R43" s="1"/>
    </row>
    <row r="44" spans="2:18" ht="24" customHeight="1">
      <c r="B44" s="425"/>
      <c r="C44" s="426"/>
      <c r="D44" s="426"/>
      <c r="E44" s="426"/>
      <c r="F44" s="426"/>
      <c r="G44" s="426"/>
      <c r="H44" s="426"/>
      <c r="I44" s="426"/>
      <c r="J44" s="426"/>
      <c r="K44" s="426"/>
      <c r="L44" s="426"/>
      <c r="M44" s="426"/>
      <c r="N44" s="427"/>
      <c r="O44" s="400"/>
      <c r="P44" s="1"/>
      <c r="Q44" s="1"/>
      <c r="R44" s="1"/>
    </row>
    <row r="45" spans="2:18" ht="24" customHeight="1">
      <c r="B45" s="425"/>
      <c r="C45" s="426"/>
      <c r="D45" s="426"/>
      <c r="E45" s="426"/>
      <c r="F45" s="426"/>
      <c r="G45" s="426"/>
      <c r="H45" s="426"/>
      <c r="I45" s="426"/>
      <c r="J45" s="426"/>
      <c r="K45" s="426"/>
      <c r="L45" s="426"/>
      <c r="M45" s="426"/>
      <c r="N45" s="427"/>
      <c r="O45" s="400"/>
      <c r="P45" s="1"/>
      <c r="Q45" s="1"/>
      <c r="R45" s="1"/>
    </row>
    <row r="46" spans="2:18" ht="24" customHeight="1">
      <c r="B46" s="425"/>
      <c r="C46" s="426"/>
      <c r="D46" s="426"/>
      <c r="E46" s="426"/>
      <c r="F46" s="426"/>
      <c r="G46" s="426"/>
      <c r="H46" s="426"/>
      <c r="I46" s="426"/>
      <c r="J46" s="426"/>
      <c r="K46" s="426"/>
      <c r="L46" s="426"/>
      <c r="M46" s="426"/>
      <c r="N46" s="427"/>
      <c r="O46" s="400"/>
      <c r="P46" s="1"/>
      <c r="Q46" s="1"/>
      <c r="R46" s="1"/>
    </row>
    <row r="47" spans="2:18" ht="24" customHeight="1">
      <c r="B47" s="425"/>
      <c r="C47" s="426"/>
      <c r="D47" s="426"/>
      <c r="E47" s="426"/>
      <c r="F47" s="426"/>
      <c r="G47" s="426"/>
      <c r="H47" s="426"/>
      <c r="I47" s="426"/>
      <c r="J47" s="426"/>
      <c r="K47" s="426"/>
      <c r="L47" s="426"/>
      <c r="M47" s="426"/>
      <c r="N47" s="427"/>
      <c r="O47" s="400"/>
      <c r="P47" s="1"/>
      <c r="Q47" s="1"/>
      <c r="R47" s="1"/>
    </row>
    <row r="48" spans="2:18" ht="24" customHeight="1" thickBot="1">
      <c r="B48" s="428"/>
      <c r="C48" s="429"/>
      <c r="D48" s="429"/>
      <c r="E48" s="429"/>
      <c r="F48" s="429"/>
      <c r="G48" s="429"/>
      <c r="H48" s="429"/>
      <c r="I48" s="429"/>
      <c r="J48" s="429"/>
      <c r="K48" s="429"/>
      <c r="L48" s="429"/>
      <c r="M48" s="429"/>
      <c r="N48" s="430"/>
      <c r="O48" s="400"/>
      <c r="P48" s="1"/>
      <c r="Q48" s="1"/>
      <c r="R48" s="1"/>
    </row>
    <row r="49" spans="2:15" s="1" customFormat="1" ht="24" customHeight="1">
      <c r="B49" s="421"/>
      <c r="C49" s="421"/>
      <c r="D49" s="421"/>
      <c r="E49" s="421"/>
      <c r="F49" s="421"/>
      <c r="G49" s="421"/>
      <c r="H49" s="421"/>
      <c r="I49" s="421"/>
      <c r="J49" s="421"/>
      <c r="K49" s="421"/>
      <c r="L49" s="421"/>
      <c r="M49" s="421"/>
      <c r="N49" s="422"/>
      <c r="O49" s="400"/>
    </row>
    <row r="50" spans="2:15" s="1" customFormat="1" ht="24" customHeight="1">
      <c r="B50" s="421"/>
      <c r="C50" s="421"/>
      <c r="D50" s="421"/>
      <c r="E50" s="421"/>
      <c r="F50" s="421"/>
      <c r="G50" s="421"/>
      <c r="H50" s="421"/>
      <c r="I50" s="421"/>
      <c r="J50" s="421"/>
      <c r="K50" s="421"/>
      <c r="L50" s="421"/>
      <c r="M50" s="421"/>
      <c r="N50" s="422"/>
      <c r="O50" s="400"/>
    </row>
    <row r="51" spans="2:15" s="1" customFormat="1" ht="24" customHeight="1">
      <c r="B51" s="423"/>
      <c r="C51" s="423"/>
      <c r="D51" s="423"/>
      <c r="E51" s="423"/>
      <c r="F51" s="423"/>
      <c r="G51" s="423"/>
      <c r="H51" s="423"/>
      <c r="I51" s="423"/>
      <c r="J51" s="423"/>
      <c r="K51" s="423"/>
      <c r="L51" s="423"/>
      <c r="M51" s="423"/>
      <c r="N51" s="392"/>
    </row>
    <row r="52" spans="2:15" s="1" customFormat="1" ht="24" customHeight="1">
      <c r="B52" s="423"/>
      <c r="C52" s="423"/>
      <c r="D52" s="423"/>
      <c r="E52" s="423"/>
      <c r="F52" s="423"/>
      <c r="G52" s="423"/>
      <c r="H52" s="423"/>
      <c r="I52" s="423"/>
      <c r="J52" s="423"/>
      <c r="K52" s="423"/>
      <c r="L52" s="423"/>
      <c r="M52" s="423"/>
      <c r="N52" s="392"/>
    </row>
    <row r="53" spans="2:15" s="1" customFormat="1" ht="24" customHeight="1">
      <c r="B53" s="423"/>
      <c r="C53" s="423"/>
      <c r="D53" s="423"/>
      <c r="E53" s="423"/>
      <c r="F53" s="423"/>
      <c r="G53" s="423"/>
      <c r="H53" s="423"/>
      <c r="I53" s="423"/>
      <c r="J53" s="423"/>
      <c r="K53" s="423"/>
      <c r="L53" s="423"/>
      <c r="M53" s="423"/>
      <c r="N53" s="392"/>
    </row>
    <row r="54" spans="2:15" s="1" customFormat="1" ht="24" customHeight="1">
      <c r="B54" s="423"/>
      <c r="C54" s="423"/>
      <c r="D54" s="423"/>
      <c r="E54" s="423"/>
      <c r="F54" s="423"/>
      <c r="G54" s="423"/>
      <c r="H54" s="423"/>
      <c r="I54" s="423"/>
      <c r="J54" s="423"/>
      <c r="K54" s="423"/>
      <c r="L54" s="423"/>
      <c r="M54" s="423"/>
      <c r="N54" s="392"/>
    </row>
    <row r="55" spans="2:15" s="1" customFormat="1" ht="24" customHeight="1">
      <c r="B55" s="423"/>
      <c r="C55" s="423"/>
      <c r="D55" s="423"/>
      <c r="E55" s="423"/>
      <c r="F55" s="423"/>
      <c r="G55" s="423"/>
      <c r="H55" s="423"/>
      <c r="I55" s="423"/>
      <c r="J55" s="423"/>
      <c r="K55" s="423"/>
      <c r="L55" s="423"/>
      <c r="M55" s="423"/>
      <c r="N55" s="392"/>
    </row>
    <row r="56" spans="2:15" s="1" customFormat="1" ht="24" customHeight="1">
      <c r="B56" s="423"/>
      <c r="C56" s="423"/>
      <c r="D56" s="423"/>
      <c r="E56" s="423"/>
      <c r="F56" s="423"/>
      <c r="G56" s="423"/>
      <c r="H56" s="423"/>
      <c r="I56" s="423"/>
      <c r="J56" s="423"/>
      <c r="K56" s="423"/>
      <c r="L56" s="423"/>
      <c r="M56" s="423"/>
      <c r="N56" s="392"/>
    </row>
    <row r="57" spans="2:15" s="1" customFormat="1" ht="24" customHeight="1">
      <c r="B57" s="423"/>
      <c r="C57" s="423"/>
      <c r="D57" s="423"/>
      <c r="E57" s="423"/>
      <c r="F57" s="423"/>
      <c r="G57" s="423"/>
      <c r="H57" s="423"/>
      <c r="I57" s="423"/>
      <c r="J57" s="423"/>
      <c r="K57" s="423"/>
      <c r="L57" s="423"/>
      <c r="M57" s="423"/>
      <c r="N57" s="392"/>
    </row>
    <row r="58" spans="2:15" s="1" customFormat="1" ht="24" customHeight="1">
      <c r="B58" s="423"/>
      <c r="C58" s="423"/>
      <c r="D58" s="423"/>
      <c r="E58" s="423"/>
      <c r="F58" s="423"/>
      <c r="G58" s="423"/>
      <c r="H58" s="423"/>
      <c r="I58" s="423"/>
      <c r="J58" s="423"/>
      <c r="K58" s="423"/>
      <c r="L58" s="423"/>
      <c r="M58" s="423"/>
      <c r="N58" s="392"/>
    </row>
    <row r="59" spans="2:15" s="1" customFormat="1" ht="24" customHeight="1">
      <c r="B59" s="423"/>
      <c r="C59" s="423"/>
      <c r="D59" s="423"/>
      <c r="E59" s="423"/>
      <c r="F59" s="423"/>
      <c r="G59" s="423"/>
      <c r="H59" s="423"/>
      <c r="I59" s="423"/>
      <c r="J59" s="423"/>
      <c r="K59" s="423"/>
      <c r="L59" s="423"/>
      <c r="M59" s="423"/>
      <c r="N59" s="392"/>
    </row>
    <row r="60" spans="2:15" s="1" customFormat="1" ht="24" customHeight="1">
      <c r="B60" s="423"/>
      <c r="C60" s="423"/>
      <c r="D60" s="423"/>
      <c r="E60" s="423"/>
      <c r="F60" s="423"/>
      <c r="G60" s="423"/>
      <c r="H60" s="423"/>
      <c r="I60" s="423"/>
      <c r="J60" s="423"/>
      <c r="K60" s="423"/>
      <c r="L60" s="423"/>
      <c r="M60" s="423"/>
      <c r="N60" s="392"/>
    </row>
    <row r="61" spans="2:15" s="1" customFormat="1" ht="24" customHeight="1">
      <c r="B61" s="423"/>
      <c r="C61" s="423"/>
      <c r="D61" s="423"/>
      <c r="E61" s="423"/>
      <c r="F61" s="423"/>
      <c r="G61" s="423"/>
      <c r="H61" s="423"/>
      <c r="I61" s="423"/>
      <c r="J61" s="423"/>
      <c r="K61" s="423"/>
      <c r="L61" s="423"/>
      <c r="M61" s="423"/>
      <c r="N61" s="392"/>
    </row>
    <row r="62" spans="2:15" s="1" customFormat="1" ht="24" customHeight="1">
      <c r="B62" s="423"/>
      <c r="C62" s="423"/>
      <c r="D62" s="423"/>
      <c r="E62" s="423"/>
      <c r="F62" s="423"/>
      <c r="G62" s="423"/>
      <c r="H62" s="423"/>
      <c r="I62" s="423"/>
      <c r="J62" s="423"/>
      <c r="K62" s="423"/>
      <c r="L62" s="423"/>
      <c r="M62" s="423"/>
      <c r="N62" s="392"/>
    </row>
    <row r="63" spans="2:15" s="1" customFormat="1" ht="24" customHeight="1">
      <c r="B63" s="423"/>
      <c r="C63" s="423"/>
      <c r="D63" s="423"/>
      <c r="E63" s="423"/>
      <c r="F63" s="423"/>
      <c r="G63" s="423"/>
      <c r="H63" s="423"/>
      <c r="I63" s="423"/>
      <c r="J63" s="423"/>
      <c r="K63" s="423"/>
      <c r="L63" s="423"/>
      <c r="M63" s="423"/>
      <c r="N63" s="392"/>
    </row>
    <row r="64" spans="2:15" s="1" customFormat="1" ht="24" customHeight="1">
      <c r="B64" s="423"/>
      <c r="C64" s="423"/>
      <c r="D64" s="423"/>
      <c r="E64" s="423"/>
      <c r="F64" s="423"/>
      <c r="G64" s="423"/>
      <c r="H64" s="423"/>
      <c r="I64" s="423"/>
      <c r="J64" s="423"/>
      <c r="K64" s="423"/>
      <c r="L64" s="423"/>
      <c r="M64" s="423"/>
      <c r="N64" s="392"/>
    </row>
    <row r="65" spans="2:14" s="1" customFormat="1" ht="24" customHeight="1">
      <c r="B65" s="423"/>
      <c r="C65" s="423"/>
      <c r="D65" s="423"/>
      <c r="E65" s="423"/>
      <c r="F65" s="423"/>
      <c r="G65" s="423"/>
      <c r="H65" s="423"/>
      <c r="I65" s="423"/>
      <c r="J65" s="423"/>
      <c r="K65" s="423"/>
      <c r="L65" s="423"/>
      <c r="M65" s="423"/>
      <c r="N65" s="392"/>
    </row>
    <row r="66" spans="2:14" s="1" customFormat="1" ht="24" customHeight="1">
      <c r="B66" s="423"/>
      <c r="C66" s="423"/>
      <c r="D66" s="423"/>
      <c r="E66" s="423"/>
      <c r="F66" s="423"/>
      <c r="G66" s="423"/>
      <c r="H66" s="423"/>
      <c r="I66" s="423"/>
      <c r="J66" s="423"/>
      <c r="K66" s="423"/>
      <c r="L66" s="423"/>
      <c r="M66" s="423"/>
      <c r="N66" s="392"/>
    </row>
    <row r="67" spans="2:14" s="1" customFormat="1" ht="24" customHeight="1">
      <c r="B67" s="423"/>
      <c r="C67" s="423"/>
      <c r="D67" s="423"/>
      <c r="E67" s="423"/>
      <c r="F67" s="423"/>
      <c r="G67" s="423"/>
      <c r="H67" s="423"/>
      <c r="I67" s="423"/>
      <c r="J67" s="423"/>
      <c r="K67" s="423"/>
      <c r="L67" s="423"/>
      <c r="M67" s="423"/>
      <c r="N67" s="392"/>
    </row>
    <row r="68" spans="2:14" s="1" customFormat="1" ht="24" customHeight="1">
      <c r="B68" s="423"/>
      <c r="C68" s="423"/>
      <c r="D68" s="423"/>
      <c r="E68" s="423"/>
      <c r="F68" s="423"/>
      <c r="G68" s="423"/>
      <c r="H68" s="423"/>
      <c r="I68" s="423"/>
      <c r="J68" s="423"/>
      <c r="K68" s="423"/>
      <c r="L68" s="423"/>
      <c r="M68" s="423"/>
      <c r="N68" s="392"/>
    </row>
    <row r="69" spans="2:14" s="1" customFormat="1" ht="24" customHeight="1">
      <c r="B69" s="423"/>
      <c r="C69" s="423"/>
      <c r="D69" s="423"/>
      <c r="E69" s="423"/>
      <c r="F69" s="423"/>
      <c r="G69" s="423"/>
      <c r="H69" s="423"/>
      <c r="I69" s="423"/>
      <c r="J69" s="423"/>
      <c r="K69" s="423"/>
      <c r="L69" s="423"/>
      <c r="M69" s="423"/>
      <c r="N69" s="392"/>
    </row>
    <row r="70" spans="2:14" s="1" customFormat="1" ht="24" customHeight="1">
      <c r="B70" s="423"/>
      <c r="C70" s="423"/>
      <c r="D70" s="423"/>
      <c r="E70" s="423"/>
      <c r="F70" s="423"/>
      <c r="G70" s="423"/>
      <c r="H70" s="423"/>
      <c r="I70" s="423"/>
      <c r="J70" s="423"/>
      <c r="K70" s="423"/>
      <c r="L70" s="423"/>
      <c r="M70" s="423"/>
      <c r="N70" s="392"/>
    </row>
    <row r="71" spans="2:14" s="1" customFormat="1" ht="24" customHeight="1">
      <c r="B71" s="423"/>
      <c r="C71" s="423"/>
      <c r="D71" s="423"/>
      <c r="E71" s="423"/>
      <c r="F71" s="423"/>
      <c r="G71" s="423"/>
      <c r="H71" s="423"/>
      <c r="I71" s="423"/>
      <c r="J71" s="423"/>
      <c r="K71" s="423"/>
      <c r="L71" s="423"/>
      <c r="M71" s="423"/>
      <c r="N71" s="392"/>
    </row>
    <row r="72" spans="2:14" s="1" customFormat="1" ht="24" customHeight="1">
      <c r="B72" s="423"/>
      <c r="C72" s="423"/>
      <c r="D72" s="423"/>
      <c r="E72" s="423"/>
      <c r="F72" s="423"/>
      <c r="G72" s="423"/>
      <c r="H72" s="423"/>
      <c r="I72" s="423"/>
      <c r="J72" s="423"/>
      <c r="K72" s="423"/>
      <c r="L72" s="423"/>
      <c r="M72" s="423"/>
      <c r="N72" s="392"/>
    </row>
    <row r="73" spans="2:14" s="1" customFormat="1" ht="24" customHeight="1">
      <c r="B73" s="423"/>
      <c r="C73" s="423"/>
      <c r="D73" s="423"/>
      <c r="E73" s="423"/>
      <c r="F73" s="423"/>
      <c r="G73" s="423"/>
      <c r="H73" s="423"/>
      <c r="I73" s="423"/>
      <c r="J73" s="423"/>
      <c r="K73" s="423"/>
      <c r="L73" s="423"/>
      <c r="M73" s="423"/>
      <c r="N73" s="392"/>
    </row>
    <row r="74" spans="2:14" s="1" customFormat="1" ht="24" customHeight="1">
      <c r="B74" s="423"/>
      <c r="C74" s="423"/>
      <c r="D74" s="423"/>
      <c r="E74" s="423"/>
      <c r="F74" s="423"/>
      <c r="G74" s="423"/>
      <c r="H74" s="423"/>
      <c r="I74" s="423"/>
      <c r="J74" s="423"/>
      <c r="K74" s="423"/>
      <c r="L74" s="423"/>
      <c r="M74" s="423"/>
      <c r="N74" s="392"/>
    </row>
    <row r="75" spans="2:14" s="1" customFormat="1" ht="24" customHeight="1">
      <c r="B75" s="423"/>
      <c r="C75" s="423"/>
      <c r="D75" s="423"/>
      <c r="E75" s="423"/>
      <c r="F75" s="423"/>
      <c r="G75" s="423"/>
      <c r="H75" s="423"/>
      <c r="I75" s="423"/>
      <c r="J75" s="423"/>
      <c r="K75" s="423"/>
      <c r="L75" s="423"/>
      <c r="M75" s="423"/>
      <c r="N75" s="392"/>
    </row>
    <row r="76" spans="2:14" s="1" customFormat="1" ht="24" customHeight="1">
      <c r="B76" s="423"/>
      <c r="C76" s="423"/>
      <c r="D76" s="423"/>
      <c r="E76" s="423"/>
      <c r="F76" s="423"/>
      <c r="G76" s="423"/>
      <c r="H76" s="423"/>
      <c r="I76" s="423"/>
      <c r="J76" s="423"/>
      <c r="K76" s="423"/>
      <c r="L76" s="423"/>
      <c r="M76" s="423"/>
      <c r="N76" s="392"/>
    </row>
    <row r="77" spans="2:14" s="1" customFormat="1" ht="24" customHeight="1">
      <c r="B77" s="423"/>
      <c r="C77" s="423"/>
      <c r="D77" s="423"/>
      <c r="E77" s="423"/>
      <c r="F77" s="423"/>
      <c r="G77" s="423"/>
      <c r="H77" s="423"/>
      <c r="I77" s="423"/>
      <c r="J77" s="423"/>
      <c r="K77" s="423"/>
      <c r="L77" s="423"/>
      <c r="M77" s="423"/>
      <c r="N77" s="392"/>
    </row>
    <row r="78" spans="2:14" s="1" customFormat="1" ht="24" customHeight="1">
      <c r="B78" s="423"/>
      <c r="C78" s="423"/>
      <c r="D78" s="423"/>
      <c r="E78" s="423"/>
      <c r="F78" s="423"/>
      <c r="G78" s="423"/>
      <c r="H78" s="423"/>
      <c r="I78" s="423"/>
      <c r="J78" s="423"/>
      <c r="K78" s="423"/>
      <c r="L78" s="423"/>
      <c r="M78" s="423"/>
      <c r="N78" s="392"/>
    </row>
    <row r="79" spans="2:14" s="1" customFormat="1" ht="24" customHeight="1">
      <c r="B79" s="423"/>
      <c r="C79" s="423"/>
      <c r="D79" s="423"/>
      <c r="E79" s="423"/>
      <c r="F79" s="423"/>
      <c r="G79" s="423"/>
      <c r="H79" s="423"/>
      <c r="I79" s="423"/>
      <c r="J79" s="423"/>
      <c r="K79" s="423"/>
      <c r="L79" s="423"/>
      <c r="M79" s="423"/>
      <c r="N79" s="392"/>
    </row>
    <row r="80" spans="2:14" s="1" customFormat="1" ht="24" customHeight="1">
      <c r="B80" s="423"/>
      <c r="C80" s="423"/>
      <c r="D80" s="423"/>
      <c r="E80" s="423"/>
      <c r="F80" s="423"/>
      <c r="G80" s="423"/>
      <c r="H80" s="423"/>
      <c r="I80" s="423"/>
      <c r="J80" s="423"/>
      <c r="K80" s="423"/>
      <c r="L80" s="423"/>
      <c r="M80" s="423"/>
      <c r="N80" s="392"/>
    </row>
    <row r="81" spans="2:14" s="1" customFormat="1" ht="24" customHeight="1">
      <c r="B81" s="423"/>
      <c r="C81" s="423"/>
      <c r="D81" s="423"/>
      <c r="E81" s="423"/>
      <c r="F81" s="423"/>
      <c r="G81" s="423"/>
      <c r="H81" s="423"/>
      <c r="I81" s="423"/>
      <c r="J81" s="423"/>
      <c r="K81" s="423"/>
      <c r="L81" s="423"/>
      <c r="M81" s="423"/>
      <c r="N81" s="392"/>
    </row>
    <row r="82" spans="2:14" s="1" customFormat="1" ht="24" customHeight="1">
      <c r="B82" s="423"/>
      <c r="C82" s="423"/>
      <c r="D82" s="423"/>
      <c r="E82" s="423"/>
      <c r="F82" s="423"/>
      <c r="G82" s="423"/>
      <c r="H82" s="423"/>
      <c r="I82" s="423"/>
      <c r="J82" s="423"/>
      <c r="K82" s="423"/>
      <c r="L82" s="423"/>
      <c r="M82" s="423"/>
      <c r="N82" s="392"/>
    </row>
    <row r="83" spans="2:14" s="1" customFormat="1" ht="24" customHeight="1">
      <c r="B83" s="423"/>
      <c r="C83" s="423"/>
      <c r="D83" s="423"/>
      <c r="E83" s="423"/>
      <c r="F83" s="423"/>
      <c r="G83" s="423"/>
      <c r="H83" s="423"/>
      <c r="I83" s="423"/>
      <c r="J83" s="423"/>
      <c r="K83" s="423"/>
      <c r="L83" s="423"/>
      <c r="M83" s="423"/>
      <c r="N83" s="392"/>
    </row>
    <row r="84" spans="2:14" s="1" customFormat="1" ht="24" customHeight="1">
      <c r="B84" s="423"/>
      <c r="C84" s="423"/>
      <c r="D84" s="423"/>
      <c r="E84" s="423"/>
      <c r="F84" s="423"/>
      <c r="G84" s="423"/>
      <c r="H84" s="423"/>
      <c r="I84" s="423"/>
      <c r="J84" s="423"/>
      <c r="K84" s="423"/>
      <c r="L84" s="423"/>
      <c r="M84" s="423"/>
      <c r="N84" s="392"/>
    </row>
    <row r="85" spans="2:14" s="1" customFormat="1" ht="24" customHeight="1">
      <c r="B85" s="423"/>
      <c r="C85" s="423"/>
      <c r="D85" s="423"/>
      <c r="E85" s="423"/>
      <c r="F85" s="423"/>
      <c r="G85" s="423"/>
      <c r="H85" s="423"/>
      <c r="I85" s="423"/>
      <c r="J85" s="423"/>
      <c r="K85" s="423"/>
      <c r="L85" s="423"/>
      <c r="M85" s="423"/>
      <c r="N85" s="392"/>
    </row>
    <row r="86" spans="2:14" s="1" customFormat="1" ht="24" customHeight="1">
      <c r="B86" s="423"/>
      <c r="C86" s="423"/>
      <c r="D86" s="423"/>
      <c r="E86" s="423"/>
      <c r="F86" s="423"/>
      <c r="G86" s="423"/>
      <c r="H86" s="423"/>
      <c r="I86" s="423"/>
      <c r="J86" s="423"/>
      <c r="K86" s="423"/>
      <c r="L86" s="423"/>
      <c r="M86" s="423"/>
      <c r="N86" s="392"/>
    </row>
    <row r="87" spans="2:14" s="1" customFormat="1" ht="24" customHeight="1">
      <c r="B87" s="423"/>
      <c r="C87" s="423"/>
      <c r="D87" s="423"/>
      <c r="E87" s="423"/>
      <c r="F87" s="423"/>
      <c r="G87" s="423"/>
      <c r="H87" s="423"/>
      <c r="I87" s="423"/>
      <c r="J87" s="423"/>
      <c r="K87" s="423"/>
      <c r="L87" s="423"/>
      <c r="M87" s="423"/>
      <c r="N87" s="392"/>
    </row>
    <row r="88" spans="2:14" s="1" customFormat="1" ht="24" customHeight="1">
      <c r="B88" s="423"/>
      <c r="C88" s="423"/>
      <c r="D88" s="423"/>
      <c r="E88" s="423"/>
      <c r="F88" s="423"/>
      <c r="G88" s="423"/>
      <c r="H88" s="423"/>
      <c r="I88" s="423"/>
      <c r="J88" s="423"/>
      <c r="K88" s="423"/>
      <c r="L88" s="423"/>
      <c r="M88" s="423"/>
      <c r="N88" s="392"/>
    </row>
    <row r="89" spans="2:14" s="1" customFormat="1" ht="24" customHeight="1">
      <c r="B89" s="423"/>
      <c r="C89" s="423"/>
      <c r="D89" s="423"/>
      <c r="E89" s="423"/>
      <c r="F89" s="423"/>
      <c r="G89" s="423"/>
      <c r="H89" s="423"/>
      <c r="I89" s="423"/>
      <c r="J89" s="423"/>
      <c r="K89" s="423"/>
      <c r="L89" s="423"/>
      <c r="M89" s="423"/>
      <c r="N89" s="392"/>
    </row>
    <row r="90" spans="2:14" s="1" customFormat="1" ht="24" customHeight="1">
      <c r="B90" s="423"/>
      <c r="C90" s="423"/>
      <c r="D90" s="423"/>
      <c r="E90" s="423"/>
      <c r="F90" s="423"/>
      <c r="G90" s="423"/>
      <c r="H90" s="423"/>
      <c r="I90" s="423"/>
      <c r="J90" s="423"/>
      <c r="K90" s="423"/>
      <c r="L90" s="423"/>
      <c r="M90" s="423"/>
      <c r="N90" s="392"/>
    </row>
    <row r="91" spans="2:14" s="1" customFormat="1" ht="24" customHeight="1">
      <c r="B91" s="423"/>
      <c r="C91" s="423"/>
      <c r="D91" s="423"/>
      <c r="E91" s="423"/>
      <c r="F91" s="423"/>
      <c r="G91" s="423"/>
      <c r="H91" s="423"/>
      <c r="I91" s="423"/>
      <c r="J91" s="423"/>
      <c r="K91" s="423"/>
      <c r="L91" s="423"/>
      <c r="M91" s="423"/>
      <c r="N91" s="392"/>
    </row>
    <row r="92" spans="2:14" s="1" customFormat="1" ht="24" customHeight="1">
      <c r="B92" s="423"/>
      <c r="C92" s="423"/>
      <c r="D92" s="423"/>
      <c r="E92" s="423"/>
      <c r="F92" s="423"/>
      <c r="G92" s="423"/>
      <c r="H92" s="423"/>
      <c r="I92" s="423"/>
      <c r="J92" s="423"/>
      <c r="K92" s="423"/>
      <c r="L92" s="423"/>
      <c r="M92" s="423"/>
      <c r="N92" s="392"/>
    </row>
    <row r="93" spans="2:14" ht="24" customHeight="1"/>
    <row r="94" spans="2:14" ht="24" customHeight="1"/>
    <row r="95" spans="2:14" ht="24" customHeight="1"/>
  </sheetData>
  <mergeCells count="23">
    <mergeCell ref="B26:C26"/>
    <mergeCell ref="B2:M2"/>
    <mergeCell ref="B3:M3"/>
    <mergeCell ref="P4:R13"/>
    <mergeCell ref="B5:C5"/>
    <mergeCell ref="D5:H5"/>
    <mergeCell ref="I5:J5"/>
    <mergeCell ref="K5:M5"/>
    <mergeCell ref="B7:C7"/>
    <mergeCell ref="D7:H7"/>
    <mergeCell ref="I7:J7"/>
    <mergeCell ref="I8:J8"/>
    <mergeCell ref="C10:M12"/>
    <mergeCell ref="C14:M16"/>
    <mergeCell ref="C18:M20"/>
    <mergeCell ref="C22:M24"/>
    <mergeCell ref="B42:N48"/>
    <mergeCell ref="C28:M28"/>
    <mergeCell ref="C30:M30"/>
    <mergeCell ref="C32:M32"/>
    <mergeCell ref="C34:M34"/>
    <mergeCell ref="C36:M37"/>
    <mergeCell ref="C39:F3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FS JUN 17</vt:lpstr>
      <vt:lpstr>FS JUL 17</vt:lpstr>
      <vt:lpstr>Performa Desired JUL 2017</vt:lpstr>
      <vt:lpstr>Lost Sales Calculator JUL 2017</vt:lpstr>
      <vt:lpstr>FSFR JUL 2017</vt:lpstr>
      <vt:lpstr>DMS Scorecard JUL 2017</vt:lpstr>
      <vt:lpstr>PARTS DEPT ACTION PLAN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Michalski, Mark A.</dc:creator>
  <cp:lastModifiedBy>Shane Prough</cp:lastModifiedBy>
  <cp:lastPrinted>2017-09-14T19:28:01Z</cp:lastPrinted>
  <dcterms:created xsi:type="dcterms:W3CDTF">2016-05-17T13:03:31Z</dcterms:created>
  <dcterms:modified xsi:type="dcterms:W3CDTF">2017-09-15T22:22:57Z</dcterms:modified>
</cp:coreProperties>
</file>