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stinsteves/"/>
    </mc:Choice>
  </mc:AlternateContent>
  <xr:revisionPtr revIDLastSave="0" documentId="8_{CB8399FE-06C5-6445-BCAC-B1179ECA8731}" xr6:coauthVersionLast="47" xr6:coauthVersionMax="47" xr10:uidLastSave="{00000000-0000-0000-0000-000000000000}"/>
  <bookViews>
    <workbookView xWindow="0" yWindow="760" windowWidth="29640" windowHeight="17600" tabRatio="839" activeTab="2" xr2:uid="{00000000-000D-0000-FFFF-FFFF00000000}"/>
  </bookViews>
  <sheets>
    <sheet name="Title" sheetId="6" r:id="rId1"/>
    <sheet name="Tech Pay" sheetId="7" r:id="rId2"/>
    <sheet name="Input Sheet" sheetId="1" r:id="rId3"/>
    <sheet name="RO Report 1-50" sheetId="2" r:id="rId4"/>
    <sheet name="RO Report 51-100" sheetId="4" r:id="rId5"/>
    <sheet name="Summary Report" sheetId="3" r:id="rId6"/>
  </sheets>
  <definedNames>
    <definedName name="TechNumber">'Tech Pay'!$B$2:$C$93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6" l="1"/>
  <c r="D26" i="3" s="1"/>
  <c r="D27" i="3" s="1"/>
  <c r="L27" i="3"/>
  <c r="T7" i="1"/>
  <c r="T8" i="1"/>
  <c r="U8" i="1" s="1"/>
  <c r="T9" i="1"/>
  <c r="U9" i="1" s="1"/>
  <c r="T10" i="1"/>
  <c r="U10" i="1" s="1"/>
  <c r="T11" i="1"/>
  <c r="R11" i="2" s="1"/>
  <c r="T12" i="1"/>
  <c r="U12" i="1" s="1"/>
  <c r="T13" i="1"/>
  <c r="R13" i="2" s="1"/>
  <c r="T14" i="1"/>
  <c r="T15" i="1"/>
  <c r="U15" i="1" s="1"/>
  <c r="T16" i="1"/>
  <c r="U16" i="1" s="1"/>
  <c r="T17" i="1"/>
  <c r="U17" i="1" s="1"/>
  <c r="T18" i="1"/>
  <c r="R18" i="2" s="1"/>
  <c r="T19" i="1"/>
  <c r="R19" i="2" s="1"/>
  <c r="T20" i="1"/>
  <c r="U20" i="1" s="1"/>
  <c r="T21" i="1"/>
  <c r="U21" i="1" s="1"/>
  <c r="T22" i="1"/>
  <c r="T23" i="1"/>
  <c r="U23" i="1" s="1"/>
  <c r="T24" i="1"/>
  <c r="U24" i="1" s="1"/>
  <c r="T25" i="1"/>
  <c r="R25" i="2" s="1"/>
  <c r="T26" i="1"/>
  <c r="R26" i="2" s="1"/>
  <c r="T27" i="1"/>
  <c r="U27" i="1" s="1"/>
  <c r="T28" i="1"/>
  <c r="U28" i="1" s="1"/>
  <c r="T29" i="1"/>
  <c r="T30" i="1"/>
  <c r="T31" i="1"/>
  <c r="U31" i="1" s="1"/>
  <c r="T32" i="1"/>
  <c r="U32" i="1" s="1"/>
  <c r="T33" i="1"/>
  <c r="R33" i="2" s="1"/>
  <c r="T34" i="1"/>
  <c r="U34" i="1" s="1"/>
  <c r="T35" i="1"/>
  <c r="R35" i="2" s="1"/>
  <c r="T36" i="1"/>
  <c r="U36" i="1" s="1"/>
  <c r="T37" i="1"/>
  <c r="R37" i="2" s="1"/>
  <c r="T38" i="1"/>
  <c r="R38" i="2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R47" i="2" s="1"/>
  <c r="T48" i="1"/>
  <c r="U48" i="1" s="1"/>
  <c r="T49" i="1"/>
  <c r="R49" i="2" s="1"/>
  <c r="T50" i="1"/>
  <c r="R50" i="2" s="1"/>
  <c r="T51" i="1"/>
  <c r="U51" i="1" s="1"/>
  <c r="T52" i="1"/>
  <c r="U52" i="1" s="1"/>
  <c r="T53" i="1"/>
  <c r="T54" i="1"/>
  <c r="T55" i="1"/>
  <c r="T56" i="1"/>
  <c r="U56" i="1" s="1"/>
  <c r="T57" i="1"/>
  <c r="R7" i="4" s="1"/>
  <c r="T58" i="1"/>
  <c r="U58" i="1" s="1"/>
  <c r="T59" i="1"/>
  <c r="U59" i="1" s="1"/>
  <c r="T60" i="1"/>
  <c r="U60" i="1" s="1"/>
  <c r="T61" i="1"/>
  <c r="U61" i="1" s="1"/>
  <c r="T62" i="1"/>
  <c r="R12" i="4" s="1"/>
  <c r="T63" i="1"/>
  <c r="R13" i="4" s="1"/>
  <c r="T64" i="1"/>
  <c r="U64" i="1" s="1"/>
  <c r="T65" i="1"/>
  <c r="U65" i="1" s="1"/>
  <c r="T66" i="1"/>
  <c r="T67" i="1"/>
  <c r="U67" i="1" s="1"/>
  <c r="T68" i="1"/>
  <c r="U68" i="1" s="1"/>
  <c r="T69" i="1"/>
  <c r="R19" i="4" s="1"/>
  <c r="T70" i="1"/>
  <c r="R20" i="4" s="1"/>
  <c r="T71" i="1"/>
  <c r="U71" i="1" s="1"/>
  <c r="T72" i="1"/>
  <c r="U72" i="1" s="1"/>
  <c r="T73" i="1"/>
  <c r="R23" i="4" s="1"/>
  <c r="T74" i="1"/>
  <c r="R24" i="4" s="1"/>
  <c r="T75" i="1"/>
  <c r="R25" i="4" s="1"/>
  <c r="T76" i="1"/>
  <c r="U76" i="1" s="1"/>
  <c r="T77" i="1"/>
  <c r="R27" i="4" s="1"/>
  <c r="T78" i="1"/>
  <c r="R28" i="4" s="1"/>
  <c r="T79" i="1"/>
  <c r="U79" i="1" s="1"/>
  <c r="T80" i="1"/>
  <c r="U80" i="1" s="1"/>
  <c r="T81" i="1"/>
  <c r="U81" i="1" s="1"/>
  <c r="T82" i="1"/>
  <c r="T83" i="1"/>
  <c r="R33" i="4" s="1"/>
  <c r="T84" i="1"/>
  <c r="U84" i="1" s="1"/>
  <c r="T85" i="1"/>
  <c r="U85" i="1" s="1"/>
  <c r="T86" i="1"/>
  <c r="U86" i="1" s="1"/>
  <c r="T87" i="1"/>
  <c r="U87" i="1" s="1"/>
  <c r="T88" i="1"/>
  <c r="U88" i="1" s="1"/>
  <c r="T89" i="1"/>
  <c r="R39" i="4" s="1"/>
  <c r="T90" i="1"/>
  <c r="U90" i="1" s="1"/>
  <c r="T91" i="1"/>
  <c r="U91" i="1" s="1"/>
  <c r="T92" i="1"/>
  <c r="U92" i="1" s="1"/>
  <c r="T93" i="1"/>
  <c r="U93" i="1" s="1"/>
  <c r="T94" i="1"/>
  <c r="R44" i="4" s="1"/>
  <c r="T95" i="1"/>
  <c r="U95" i="1" s="1"/>
  <c r="T96" i="1"/>
  <c r="U96" i="1" s="1"/>
  <c r="T97" i="1"/>
  <c r="R47" i="4" s="1"/>
  <c r="T98" i="1"/>
  <c r="R48" i="4" s="1"/>
  <c r="T99" i="1"/>
  <c r="R49" i="4" s="1"/>
  <c r="T100" i="1"/>
  <c r="R50" i="4" s="1"/>
  <c r="T101" i="1"/>
  <c r="R54" i="2" s="1"/>
  <c r="T102" i="1"/>
  <c r="T103" i="1"/>
  <c r="U103" i="1" s="1"/>
  <c r="T104" i="1"/>
  <c r="U104" i="1" s="1"/>
  <c r="T105" i="1"/>
  <c r="U105" i="1" s="1"/>
  <c r="O105" i="1"/>
  <c r="M55" i="4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M7" i="4" s="1"/>
  <c r="O58" i="1"/>
  <c r="M8" i="4" s="1"/>
  <c r="O59" i="1"/>
  <c r="P59" i="1" s="1"/>
  <c r="O60" i="1"/>
  <c r="P60" i="1" s="1"/>
  <c r="O61" i="1"/>
  <c r="M11" i="4" s="1"/>
  <c r="O62" i="1"/>
  <c r="P62" i="1" s="1"/>
  <c r="O63" i="1"/>
  <c r="P63" i="1" s="1"/>
  <c r="O64" i="1"/>
  <c r="O65" i="1"/>
  <c r="M15" i="4" s="1"/>
  <c r="O66" i="1"/>
  <c r="M16" i="4" s="1"/>
  <c r="O67" i="1"/>
  <c r="M17" i="4" s="1"/>
  <c r="O68" i="1"/>
  <c r="M18" i="4" s="1"/>
  <c r="O69" i="1"/>
  <c r="M19" i="4" s="1"/>
  <c r="O70" i="1"/>
  <c r="P70" i="1" s="1"/>
  <c r="O71" i="1"/>
  <c r="P71" i="1" s="1"/>
  <c r="O72" i="1"/>
  <c r="M22" i="4" s="1"/>
  <c r="O73" i="1"/>
  <c r="M23" i="4" s="1"/>
  <c r="O74" i="1"/>
  <c r="P74" i="1" s="1"/>
  <c r="O75" i="1"/>
  <c r="P75" i="1" s="1"/>
  <c r="O76" i="1"/>
  <c r="P76" i="1" s="1"/>
  <c r="O77" i="1"/>
  <c r="M27" i="4" s="1"/>
  <c r="O78" i="1"/>
  <c r="P78" i="1" s="1"/>
  <c r="O79" i="1"/>
  <c r="M29" i="4" s="1"/>
  <c r="O80" i="1"/>
  <c r="P80" i="1" s="1"/>
  <c r="O81" i="1"/>
  <c r="M31" i="4" s="1"/>
  <c r="O82" i="1"/>
  <c r="P82" i="1" s="1"/>
  <c r="O83" i="1"/>
  <c r="M33" i="4" s="1"/>
  <c r="O84" i="1"/>
  <c r="M34" i="4" s="1"/>
  <c r="O85" i="1"/>
  <c r="M35" i="4" s="1"/>
  <c r="O86" i="1"/>
  <c r="P86" i="1" s="1"/>
  <c r="O87" i="1"/>
  <c r="M37" i="4" s="1"/>
  <c r="O88" i="1"/>
  <c r="M38" i="4" s="1"/>
  <c r="O89" i="1"/>
  <c r="M39" i="4" s="1"/>
  <c r="O90" i="1"/>
  <c r="M40" i="4" s="1"/>
  <c r="O91" i="1"/>
  <c r="P91" i="1" s="1"/>
  <c r="O92" i="1"/>
  <c r="P92" i="1" s="1"/>
  <c r="O93" i="1"/>
  <c r="M43" i="4" s="1"/>
  <c r="O94" i="1"/>
  <c r="P94" i="1" s="1"/>
  <c r="O95" i="1"/>
  <c r="M45" i="4" s="1"/>
  <c r="O96" i="1"/>
  <c r="M46" i="4" s="1"/>
  <c r="O97" i="1"/>
  <c r="M47" i="4" s="1"/>
  <c r="O98" i="1"/>
  <c r="P98" i="1" s="1"/>
  <c r="O99" i="1"/>
  <c r="M49" i="4" s="1"/>
  <c r="O100" i="1"/>
  <c r="P100" i="1" s="1"/>
  <c r="O101" i="1"/>
  <c r="M51" i="4" s="1"/>
  <c r="O102" i="1"/>
  <c r="M52" i="4" s="1"/>
  <c r="O103" i="1"/>
  <c r="P103" i="1" s="1"/>
  <c r="O104" i="1"/>
  <c r="M54" i="4" s="1"/>
  <c r="J7" i="1"/>
  <c r="H7" i="2" s="1"/>
  <c r="J8" i="1"/>
  <c r="H8" i="2" s="1"/>
  <c r="J9" i="1"/>
  <c r="K9" i="1" s="1"/>
  <c r="J10" i="1"/>
  <c r="J11" i="1"/>
  <c r="K11" i="1" s="1"/>
  <c r="J12" i="1"/>
  <c r="H12" i="2" s="1"/>
  <c r="J13" i="1"/>
  <c r="K13" i="1" s="1"/>
  <c r="J14" i="1"/>
  <c r="M14" i="2" s="1"/>
  <c r="J15" i="1"/>
  <c r="K15" i="1" s="1"/>
  <c r="J16" i="1"/>
  <c r="H16" i="2" s="1"/>
  <c r="J17" i="1"/>
  <c r="H17" i="2" s="1"/>
  <c r="J18" i="1"/>
  <c r="J19" i="1"/>
  <c r="K19" i="1" s="1"/>
  <c r="J20" i="1"/>
  <c r="H20" i="2" s="1"/>
  <c r="J21" i="1"/>
  <c r="H21" i="2" s="1"/>
  <c r="J22" i="1"/>
  <c r="M22" i="2" s="1"/>
  <c r="J23" i="1"/>
  <c r="K23" i="1" s="1"/>
  <c r="J24" i="1"/>
  <c r="H24" i="2" s="1"/>
  <c r="J25" i="1"/>
  <c r="H25" i="2" s="1"/>
  <c r="J26" i="1"/>
  <c r="J27" i="1"/>
  <c r="K27" i="1" s="1"/>
  <c r="J28" i="1"/>
  <c r="M28" i="2" s="1"/>
  <c r="J29" i="1"/>
  <c r="H29" i="2" s="1"/>
  <c r="J30" i="1"/>
  <c r="M30" i="2" s="1"/>
  <c r="J31" i="1"/>
  <c r="K31" i="1" s="1"/>
  <c r="J32" i="1"/>
  <c r="M32" i="2" s="1"/>
  <c r="J33" i="1"/>
  <c r="H33" i="2" s="1"/>
  <c r="J34" i="1"/>
  <c r="J35" i="1"/>
  <c r="K35" i="1" s="1"/>
  <c r="J36" i="1"/>
  <c r="M36" i="2" s="1"/>
  <c r="J37" i="1"/>
  <c r="H37" i="2" s="1"/>
  <c r="J38" i="1"/>
  <c r="M38" i="2" s="1"/>
  <c r="J39" i="1"/>
  <c r="K39" i="1" s="1"/>
  <c r="J40" i="1"/>
  <c r="M40" i="2" s="1"/>
  <c r="J41" i="1"/>
  <c r="K41" i="1" s="1"/>
  <c r="J42" i="1"/>
  <c r="J43" i="1"/>
  <c r="K43" i="1" s="1"/>
  <c r="J44" i="1"/>
  <c r="H44" i="2" s="1"/>
  <c r="J45" i="1"/>
  <c r="K45" i="1" s="1"/>
  <c r="J46" i="1"/>
  <c r="M46" i="2" s="1"/>
  <c r="J47" i="1"/>
  <c r="K47" i="1" s="1"/>
  <c r="J48" i="1"/>
  <c r="M48" i="2" s="1"/>
  <c r="J49" i="1"/>
  <c r="H49" i="2" s="1"/>
  <c r="I49" i="2" s="1"/>
  <c r="J50" i="1"/>
  <c r="J51" i="1"/>
  <c r="K51" i="1" s="1"/>
  <c r="J52" i="1"/>
  <c r="K52" i="1" s="1"/>
  <c r="J53" i="1"/>
  <c r="K53" i="1" s="1"/>
  <c r="J54" i="1"/>
  <c r="K54" i="1" s="1"/>
  <c r="J55" i="1"/>
  <c r="K55" i="1" s="1"/>
  <c r="J56" i="1"/>
  <c r="J57" i="1"/>
  <c r="K57" i="1" s="1"/>
  <c r="J58" i="1"/>
  <c r="K58" i="1" s="1"/>
  <c r="J59" i="1"/>
  <c r="K59" i="1" s="1"/>
  <c r="J60" i="1"/>
  <c r="H10" i="4" s="1"/>
  <c r="J61" i="1"/>
  <c r="K61" i="1" s="1"/>
  <c r="J62" i="1"/>
  <c r="K62" i="1" s="1"/>
  <c r="J63" i="1"/>
  <c r="K63" i="1" s="1"/>
  <c r="J64" i="1"/>
  <c r="H14" i="4" s="1"/>
  <c r="J65" i="1"/>
  <c r="H15" i="4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H31" i="4" s="1"/>
  <c r="J82" i="1"/>
  <c r="K82" i="1" s="1"/>
  <c r="J83" i="1"/>
  <c r="K83" i="1" s="1"/>
  <c r="J84" i="1"/>
  <c r="K84" i="1" s="1"/>
  <c r="J85" i="1"/>
  <c r="H35" i="4" s="1"/>
  <c r="J86" i="1"/>
  <c r="K86" i="1" s="1"/>
  <c r="J87" i="1"/>
  <c r="K87" i="1" s="1"/>
  <c r="J88" i="1"/>
  <c r="J89" i="1"/>
  <c r="H39" i="4" s="1"/>
  <c r="J90" i="1"/>
  <c r="K90" i="1" s="1"/>
  <c r="J91" i="1"/>
  <c r="K91" i="1" s="1"/>
  <c r="J92" i="1"/>
  <c r="H42" i="4" s="1"/>
  <c r="J93" i="1"/>
  <c r="K93" i="1" s="1"/>
  <c r="J94" i="1"/>
  <c r="K94" i="1" s="1"/>
  <c r="J95" i="1"/>
  <c r="K95" i="1" s="1"/>
  <c r="J96" i="1"/>
  <c r="K96" i="1" s="1"/>
  <c r="J97" i="1"/>
  <c r="H47" i="4" s="1"/>
  <c r="J98" i="1"/>
  <c r="K98" i="1" s="1"/>
  <c r="J99" i="1"/>
  <c r="K99" i="1" s="1"/>
  <c r="J100" i="1"/>
  <c r="H50" i="4" s="1"/>
  <c r="J101" i="1"/>
  <c r="K101" i="1" s="1"/>
  <c r="J102" i="1"/>
  <c r="K102" i="1" s="1"/>
  <c r="J103" i="1"/>
  <c r="K103" i="1" s="1"/>
  <c r="J104" i="1"/>
  <c r="J105" i="1"/>
  <c r="H55" i="4" s="1"/>
  <c r="T6" i="1"/>
  <c r="R6" i="2" s="1"/>
  <c r="O6" i="1"/>
  <c r="P6" i="1" s="1"/>
  <c r="J6" i="1"/>
  <c r="M6" i="2" s="1"/>
  <c r="U19" i="1"/>
  <c r="U29" i="1"/>
  <c r="K49" i="1"/>
  <c r="U53" i="1"/>
  <c r="U54" i="1"/>
  <c r="U55" i="1"/>
  <c r="P61" i="1"/>
  <c r="U77" i="1"/>
  <c r="K85" i="1"/>
  <c r="U89" i="1"/>
  <c r="U7" i="1"/>
  <c r="W106" i="1"/>
  <c r="R106" i="1"/>
  <c r="H106" i="1"/>
  <c r="G106" i="1"/>
  <c r="Q106" i="1"/>
  <c r="L106" i="1"/>
  <c r="M106" i="1"/>
  <c r="D51" i="2"/>
  <c r="E46" i="2"/>
  <c r="C9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P55" i="2"/>
  <c r="O55" i="2"/>
  <c r="P54" i="2"/>
  <c r="O54" i="2"/>
  <c r="P53" i="2"/>
  <c r="O53" i="2"/>
  <c r="P52" i="2"/>
  <c r="O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F55" i="2"/>
  <c r="E55" i="2"/>
  <c r="F54" i="2"/>
  <c r="E54" i="2"/>
  <c r="F53" i="2"/>
  <c r="E53" i="2"/>
  <c r="F52" i="2"/>
  <c r="E52" i="2"/>
  <c r="F51" i="2"/>
  <c r="E51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D55" i="2"/>
  <c r="C55" i="2"/>
  <c r="D54" i="2"/>
  <c r="C54" i="2"/>
  <c r="D53" i="2"/>
  <c r="C53" i="2"/>
  <c r="D52" i="2"/>
  <c r="C52" i="2"/>
  <c r="B55" i="2"/>
  <c r="B54" i="2"/>
  <c r="B53" i="2"/>
  <c r="B52" i="2"/>
  <c r="A55" i="2"/>
  <c r="A54" i="2"/>
  <c r="A53" i="2"/>
  <c r="A52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F6" i="2"/>
  <c r="P6" i="2"/>
  <c r="Q54" i="2"/>
  <c r="L54" i="2"/>
  <c r="G54" i="2"/>
  <c r="F7" i="2"/>
  <c r="P7" i="2"/>
  <c r="R7" i="2"/>
  <c r="F8" i="2"/>
  <c r="P8" i="2"/>
  <c r="F9" i="2"/>
  <c r="P9" i="2"/>
  <c r="F10" i="2"/>
  <c r="P10" i="2"/>
  <c r="F11" i="2"/>
  <c r="M11" i="2"/>
  <c r="P11" i="2"/>
  <c r="F12" i="2"/>
  <c r="P12" i="2"/>
  <c r="F13" i="2"/>
  <c r="P13" i="2"/>
  <c r="F14" i="2"/>
  <c r="P14" i="2"/>
  <c r="F15" i="2"/>
  <c r="P15" i="2"/>
  <c r="F16" i="2"/>
  <c r="P16" i="2"/>
  <c r="F17" i="2"/>
  <c r="P17" i="2"/>
  <c r="R17" i="2"/>
  <c r="F18" i="2"/>
  <c r="P18" i="2"/>
  <c r="F19" i="2"/>
  <c r="P19" i="2"/>
  <c r="F20" i="2"/>
  <c r="P20" i="2"/>
  <c r="F21" i="2"/>
  <c r="P21" i="2"/>
  <c r="F22" i="2"/>
  <c r="P22" i="2"/>
  <c r="F23" i="2"/>
  <c r="P23" i="2"/>
  <c r="F24" i="2"/>
  <c r="P24" i="2"/>
  <c r="F25" i="2"/>
  <c r="P25" i="2"/>
  <c r="F26" i="2"/>
  <c r="P26" i="2"/>
  <c r="F27" i="2"/>
  <c r="P27" i="2"/>
  <c r="F28" i="2"/>
  <c r="P28" i="2"/>
  <c r="F29" i="2"/>
  <c r="P29" i="2"/>
  <c r="R29" i="2"/>
  <c r="F30" i="2"/>
  <c r="P30" i="2"/>
  <c r="F31" i="2"/>
  <c r="P31" i="2"/>
  <c r="F32" i="2"/>
  <c r="P32" i="2"/>
  <c r="F33" i="2"/>
  <c r="P33" i="2"/>
  <c r="F34" i="2"/>
  <c r="P34" i="2"/>
  <c r="F35" i="2"/>
  <c r="P35" i="2"/>
  <c r="F36" i="2"/>
  <c r="P36" i="2"/>
  <c r="F37" i="2"/>
  <c r="P37" i="2"/>
  <c r="F38" i="2"/>
  <c r="P38" i="2"/>
  <c r="F39" i="2"/>
  <c r="P39" i="2"/>
  <c r="F40" i="2"/>
  <c r="P40" i="2"/>
  <c r="F41" i="2"/>
  <c r="P41" i="2"/>
  <c r="R41" i="2"/>
  <c r="F42" i="2"/>
  <c r="P42" i="2"/>
  <c r="F43" i="2"/>
  <c r="P43" i="2"/>
  <c r="R43" i="2"/>
  <c r="F44" i="2"/>
  <c r="P44" i="2"/>
  <c r="F45" i="2"/>
  <c r="P45" i="2"/>
  <c r="F46" i="2"/>
  <c r="P46" i="2"/>
  <c r="F47" i="2"/>
  <c r="P47" i="2"/>
  <c r="F48" i="2"/>
  <c r="P48" i="2"/>
  <c r="F49" i="2"/>
  <c r="P49" i="2"/>
  <c r="F50" i="2"/>
  <c r="P50" i="2"/>
  <c r="P51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5" i="2"/>
  <c r="Q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5" i="2"/>
  <c r="L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7" i="2"/>
  <c r="E48" i="2"/>
  <c r="E49" i="2"/>
  <c r="E50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6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7" i="2"/>
  <c r="A8" i="2"/>
  <c r="A6" i="2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P6" i="4"/>
  <c r="P7" i="4"/>
  <c r="P8" i="4"/>
  <c r="P9" i="4"/>
  <c r="P10" i="4"/>
  <c r="P11" i="4"/>
  <c r="P12" i="4"/>
  <c r="P13" i="4"/>
  <c r="P14" i="4"/>
  <c r="P15" i="4"/>
  <c r="P16" i="4"/>
  <c r="P17" i="4"/>
  <c r="R17" i="4"/>
  <c r="P18" i="4"/>
  <c r="P19" i="4"/>
  <c r="P20" i="4"/>
  <c r="P21" i="4"/>
  <c r="P22" i="4"/>
  <c r="P23" i="4"/>
  <c r="P24" i="4"/>
  <c r="P25" i="4"/>
  <c r="P26" i="4"/>
  <c r="P27" i="4"/>
  <c r="P28" i="4"/>
  <c r="P29" i="4"/>
  <c r="R29" i="4"/>
  <c r="P30" i="4"/>
  <c r="P31" i="4"/>
  <c r="P32" i="4"/>
  <c r="P33" i="4"/>
  <c r="P34" i="4"/>
  <c r="P35" i="4"/>
  <c r="P36" i="4"/>
  <c r="P37" i="4"/>
  <c r="P38" i="4"/>
  <c r="P39" i="4"/>
  <c r="P40" i="4"/>
  <c r="P41" i="4"/>
  <c r="R41" i="4"/>
  <c r="P42" i="4"/>
  <c r="P43" i="4"/>
  <c r="P44" i="4"/>
  <c r="P45" i="4"/>
  <c r="P46" i="4"/>
  <c r="P47" i="4"/>
  <c r="P48" i="4"/>
  <c r="P49" i="4"/>
  <c r="P50" i="4"/>
  <c r="P51" i="4"/>
  <c r="P52" i="4"/>
  <c r="P53" i="4"/>
  <c r="R53" i="4"/>
  <c r="P54" i="4"/>
  <c r="P5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K6" i="4"/>
  <c r="K7" i="4"/>
  <c r="K8" i="4"/>
  <c r="K9" i="4"/>
  <c r="K10" i="4"/>
  <c r="K11" i="4"/>
  <c r="K12" i="4"/>
  <c r="K13" i="4"/>
  <c r="M13" i="4"/>
  <c r="K14" i="4"/>
  <c r="K15" i="4"/>
  <c r="K16" i="4"/>
  <c r="K17" i="4"/>
  <c r="K18" i="4"/>
  <c r="K19" i="4"/>
  <c r="K20" i="4"/>
  <c r="K21" i="4"/>
  <c r="K22" i="4"/>
  <c r="K23" i="4"/>
  <c r="N23" i="4" s="1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6" i="4"/>
  <c r="B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6" i="4"/>
  <c r="R21" i="4" l="1"/>
  <c r="U47" i="1"/>
  <c r="R23" i="2"/>
  <c r="N11" i="2"/>
  <c r="S20" i="4"/>
  <c r="R9" i="4"/>
  <c r="R31" i="2"/>
  <c r="P87" i="1"/>
  <c r="V87" i="1" s="1"/>
  <c r="T37" i="4" s="1"/>
  <c r="R35" i="4"/>
  <c r="R43" i="4"/>
  <c r="U35" i="1"/>
  <c r="V35" i="1" s="1"/>
  <c r="T35" i="2" s="1"/>
  <c r="M49" i="2"/>
  <c r="N49" i="2" s="1"/>
  <c r="U83" i="1"/>
  <c r="U11" i="1"/>
  <c r="V11" i="1" s="1"/>
  <c r="T11" i="2" s="1"/>
  <c r="M41" i="4"/>
  <c r="N41" i="4" s="1"/>
  <c r="K17" i="1"/>
  <c r="V17" i="1" s="1"/>
  <c r="T17" i="2" s="1"/>
  <c r="R55" i="4"/>
  <c r="S55" i="4" s="1"/>
  <c r="R45" i="4"/>
  <c r="S45" i="4" s="1"/>
  <c r="R15" i="2"/>
  <c r="S15" i="2" s="1"/>
  <c r="M54" i="2"/>
  <c r="N54" i="2" s="1"/>
  <c r="H54" i="2"/>
  <c r="I54" i="2" s="1"/>
  <c r="P79" i="1"/>
  <c r="V79" i="1" s="1"/>
  <c r="T29" i="4" s="1"/>
  <c r="P101" i="1"/>
  <c r="M53" i="4"/>
  <c r="N53" i="4" s="1"/>
  <c r="R51" i="2"/>
  <c r="S51" i="2" s="1"/>
  <c r="R37" i="4"/>
  <c r="S37" i="4" s="1"/>
  <c r="H40" i="2"/>
  <c r="I40" i="2" s="1"/>
  <c r="R36" i="4"/>
  <c r="S36" i="4" s="1"/>
  <c r="U49" i="1"/>
  <c r="V49" i="1" s="1"/>
  <c r="T49" i="2" s="1"/>
  <c r="H45" i="2"/>
  <c r="I45" i="2" s="1"/>
  <c r="K81" i="1"/>
  <c r="K21" i="1"/>
  <c r="V21" i="1" s="1"/>
  <c r="T21" i="2" s="1"/>
  <c r="M9" i="2"/>
  <c r="N9" i="2" s="1"/>
  <c r="H9" i="2"/>
  <c r="I9" i="2" s="1"/>
  <c r="U75" i="1"/>
  <c r="V75" i="1" s="1"/>
  <c r="T25" i="4" s="1"/>
  <c r="P83" i="1"/>
  <c r="M21" i="4"/>
  <c r="N21" i="4" s="1"/>
  <c r="S12" i="4"/>
  <c r="U99" i="1"/>
  <c r="K65" i="1"/>
  <c r="H55" i="2"/>
  <c r="I55" i="2" s="1"/>
  <c r="H19" i="4"/>
  <c r="I19" i="4" s="1"/>
  <c r="R27" i="2"/>
  <c r="S27" i="2" s="1"/>
  <c r="K89" i="1"/>
  <c r="U63" i="1"/>
  <c r="U38" i="1"/>
  <c r="M45" i="2"/>
  <c r="N45" i="2" s="1"/>
  <c r="M9" i="4"/>
  <c r="N9" i="4" s="1"/>
  <c r="R39" i="2"/>
  <c r="S39" i="2" s="1"/>
  <c r="R52" i="2"/>
  <c r="S52" i="2" s="1"/>
  <c r="H27" i="4"/>
  <c r="I27" i="4" s="1"/>
  <c r="R11" i="4"/>
  <c r="S11" i="4" s="1"/>
  <c r="P67" i="1"/>
  <c r="V67" i="1" s="1"/>
  <c r="T17" i="4" s="1"/>
  <c r="M41" i="2"/>
  <c r="N41" i="2" s="1"/>
  <c r="M27" i="2"/>
  <c r="N27" i="2" s="1"/>
  <c r="R14" i="4"/>
  <c r="S14" i="4" s="1"/>
  <c r="H41" i="2"/>
  <c r="I41" i="2" s="1"/>
  <c r="R21" i="2"/>
  <c r="S21" i="2" s="1"/>
  <c r="U97" i="1"/>
  <c r="H51" i="4"/>
  <c r="I51" i="4" s="1"/>
  <c r="K29" i="1"/>
  <c r="V29" i="1" s="1"/>
  <c r="T29" i="2" s="1"/>
  <c r="N19" i="4"/>
  <c r="U73" i="1"/>
  <c r="H7" i="4"/>
  <c r="I7" i="4" s="1"/>
  <c r="H43" i="4"/>
  <c r="I43" i="4" s="1"/>
  <c r="U69" i="1"/>
  <c r="M55" i="2"/>
  <c r="N55" i="2" s="1"/>
  <c r="P95" i="1"/>
  <c r="V95" i="1" s="1"/>
  <c r="T45" i="4" s="1"/>
  <c r="K33" i="1"/>
  <c r="N7" i="4"/>
  <c r="R46" i="2"/>
  <c r="S46" i="2" s="1"/>
  <c r="M21" i="2"/>
  <c r="N21" i="2" s="1"/>
  <c r="M17" i="2"/>
  <c r="N17" i="2" s="1"/>
  <c r="K105" i="1"/>
  <c r="S43" i="2"/>
  <c r="H25" i="4"/>
  <c r="I25" i="4" s="1"/>
  <c r="M33" i="2"/>
  <c r="N33" i="2" s="1"/>
  <c r="M29" i="2"/>
  <c r="N29" i="2" s="1"/>
  <c r="R31" i="4"/>
  <c r="S31" i="4" s="1"/>
  <c r="R24" i="2"/>
  <c r="S24" i="2" s="1"/>
  <c r="U25" i="1"/>
  <c r="M13" i="2"/>
  <c r="N13" i="2" s="1"/>
  <c r="K32" i="1"/>
  <c r="V32" i="1" s="1"/>
  <c r="T32" i="2" s="1"/>
  <c r="K97" i="1"/>
  <c r="H48" i="2"/>
  <c r="I48" i="2" s="1"/>
  <c r="H32" i="2"/>
  <c r="I32" i="2" s="1"/>
  <c r="H13" i="2"/>
  <c r="I13" i="2" s="1"/>
  <c r="P99" i="1"/>
  <c r="H23" i="4"/>
  <c r="I23" i="4" s="1"/>
  <c r="M24" i="2"/>
  <c r="N24" i="2" s="1"/>
  <c r="M16" i="2"/>
  <c r="N16" i="2" s="1"/>
  <c r="H30" i="4"/>
  <c r="I30" i="4" s="1"/>
  <c r="M25" i="4"/>
  <c r="N25" i="4" s="1"/>
  <c r="H11" i="4"/>
  <c r="I11" i="4" s="1"/>
  <c r="K37" i="1"/>
  <c r="K25" i="1"/>
  <c r="M37" i="2"/>
  <c r="N37" i="2" s="1"/>
  <c r="M25" i="2"/>
  <c r="N25" i="2" s="1"/>
  <c r="S44" i="4"/>
  <c r="U70" i="1"/>
  <c r="V70" i="1" s="1"/>
  <c r="T20" i="4" s="1"/>
  <c r="R40" i="4"/>
  <c r="S40" i="4" s="1"/>
  <c r="H26" i="4"/>
  <c r="I26" i="4" s="1"/>
  <c r="H21" i="4"/>
  <c r="I21" i="4" s="1"/>
  <c r="H9" i="4"/>
  <c r="I9" i="4" s="1"/>
  <c r="M51" i="2"/>
  <c r="N51" i="2" s="1"/>
  <c r="I33" i="2"/>
  <c r="M23" i="2"/>
  <c r="N23" i="2" s="1"/>
  <c r="I21" i="2"/>
  <c r="P102" i="1"/>
  <c r="U26" i="1"/>
  <c r="R10" i="2"/>
  <c r="S10" i="2" s="1"/>
  <c r="M20" i="2"/>
  <c r="N20" i="2" s="1"/>
  <c r="K92" i="1"/>
  <c r="V92" i="1" s="1"/>
  <c r="T42" i="4" s="1"/>
  <c r="H34" i="4"/>
  <c r="I34" i="4" s="1"/>
  <c r="S53" i="4"/>
  <c r="R46" i="4"/>
  <c r="S46" i="4" s="1"/>
  <c r="I7" i="2"/>
  <c r="U74" i="1"/>
  <c r="V74" i="1" s="1"/>
  <c r="T24" i="4" s="1"/>
  <c r="S33" i="4"/>
  <c r="R8" i="4"/>
  <c r="S8" i="4" s="1"/>
  <c r="M47" i="2"/>
  <c r="N47" i="2" s="1"/>
  <c r="P105" i="1"/>
  <c r="P81" i="1"/>
  <c r="U50" i="1"/>
  <c r="N54" i="4"/>
  <c r="N38" i="4"/>
  <c r="N22" i="4"/>
  <c r="H37" i="4"/>
  <c r="I37" i="4" s="1"/>
  <c r="M44" i="2"/>
  <c r="N44" i="2" s="1"/>
  <c r="S41" i="2"/>
  <c r="I55" i="4"/>
  <c r="N34" i="4"/>
  <c r="N18" i="4"/>
  <c r="S21" i="4"/>
  <c r="M35" i="2"/>
  <c r="N35" i="2" s="1"/>
  <c r="U78" i="1"/>
  <c r="V78" i="1" s="1"/>
  <c r="T28" i="4" s="1"/>
  <c r="P73" i="1"/>
  <c r="P66" i="1"/>
  <c r="N46" i="4"/>
  <c r="H53" i="4"/>
  <c r="I53" i="4" s="1"/>
  <c r="H41" i="4"/>
  <c r="I41" i="4" s="1"/>
  <c r="I39" i="4"/>
  <c r="N51" i="4"/>
  <c r="N35" i="4"/>
  <c r="S49" i="4"/>
  <c r="S25" i="4"/>
  <c r="S47" i="2"/>
  <c r="R44" i="2"/>
  <c r="S44" i="2" s="1"/>
  <c r="I37" i="2"/>
  <c r="M15" i="2"/>
  <c r="N15" i="2" s="1"/>
  <c r="R12" i="2"/>
  <c r="S12" i="2" s="1"/>
  <c r="M7" i="2"/>
  <c r="N7" i="2" s="1"/>
  <c r="P97" i="1"/>
  <c r="P77" i="1"/>
  <c r="V77" i="1" s="1"/>
  <c r="T27" i="4" s="1"/>
  <c r="K60" i="1"/>
  <c r="V60" i="1" s="1"/>
  <c r="T10" i="4" s="1"/>
  <c r="P57" i="1"/>
  <c r="U33" i="1"/>
  <c r="K20" i="1"/>
  <c r="V20" i="1" s="1"/>
  <c r="T20" i="2" s="1"/>
  <c r="U13" i="1"/>
  <c r="V13" i="1" s="1"/>
  <c r="T13" i="2" s="1"/>
  <c r="S6" i="2"/>
  <c r="S56" i="2" s="1"/>
  <c r="I25" i="2"/>
  <c r="S19" i="2"/>
  <c r="J56" i="2"/>
  <c r="I42" i="4"/>
  <c r="I14" i="4"/>
  <c r="I10" i="4"/>
  <c r="I44" i="2"/>
  <c r="I24" i="2"/>
  <c r="S48" i="4"/>
  <c r="S50" i="2"/>
  <c r="S26" i="2"/>
  <c r="S29" i="2"/>
  <c r="S17" i="2"/>
  <c r="I12" i="2"/>
  <c r="S7" i="2"/>
  <c r="P84" i="1"/>
  <c r="V84" i="1" s="1"/>
  <c r="T34" i="4" s="1"/>
  <c r="S24" i="4"/>
  <c r="M53" i="2"/>
  <c r="N53" i="2" s="1"/>
  <c r="I20" i="2"/>
  <c r="H6" i="2"/>
  <c r="I6" i="2" s="1"/>
  <c r="K6" i="1"/>
  <c r="K64" i="1"/>
  <c r="K44" i="1"/>
  <c r="V44" i="1" s="1"/>
  <c r="T44" i="2" s="1"/>
  <c r="K16" i="1"/>
  <c r="V16" i="1" s="1"/>
  <c r="T16" i="2" s="1"/>
  <c r="M14" i="4"/>
  <c r="N14" i="4" s="1"/>
  <c r="P64" i="1"/>
  <c r="N55" i="4"/>
  <c r="M44" i="4"/>
  <c r="N44" i="4" s="1"/>
  <c r="M36" i="4"/>
  <c r="N36" i="4" s="1"/>
  <c r="M28" i="4"/>
  <c r="N28" i="4" s="1"/>
  <c r="M20" i="4"/>
  <c r="N20" i="4" s="1"/>
  <c r="M12" i="4"/>
  <c r="N12" i="4" s="1"/>
  <c r="H36" i="2"/>
  <c r="I36" i="2" s="1"/>
  <c r="I16" i="2"/>
  <c r="P104" i="1"/>
  <c r="U98" i="1"/>
  <c r="V98" i="1" s="1"/>
  <c r="T48" i="4" s="1"/>
  <c r="P90" i="1"/>
  <c r="V90" i="1" s="1"/>
  <c r="T40" i="4" s="1"/>
  <c r="P58" i="1"/>
  <c r="V58" i="1" s="1"/>
  <c r="T8" i="4" s="1"/>
  <c r="K40" i="1"/>
  <c r="V40" i="1" s="1"/>
  <c r="T40" i="2" s="1"/>
  <c r="K24" i="1"/>
  <c r="V24" i="1" s="1"/>
  <c r="T24" i="2" s="1"/>
  <c r="U18" i="1"/>
  <c r="S38" i="2"/>
  <c r="K104" i="1"/>
  <c r="H54" i="4"/>
  <c r="I54" i="4" s="1"/>
  <c r="K100" i="1"/>
  <c r="H53" i="2"/>
  <c r="I53" i="2" s="1"/>
  <c r="H38" i="4"/>
  <c r="I38" i="4" s="1"/>
  <c r="K88" i="1"/>
  <c r="K72" i="1"/>
  <c r="H22" i="4"/>
  <c r="I22" i="4" s="1"/>
  <c r="K56" i="1"/>
  <c r="V56" i="1" s="1"/>
  <c r="T6" i="4" s="1"/>
  <c r="H6" i="4"/>
  <c r="I6" i="4" s="1"/>
  <c r="I56" i="4" s="1"/>
  <c r="H28" i="2"/>
  <c r="I28" i="2" s="1"/>
  <c r="K28" i="1"/>
  <c r="V28" i="1" s="1"/>
  <c r="T28" i="2" s="1"/>
  <c r="K12" i="1"/>
  <c r="V12" i="1" s="1"/>
  <c r="T12" i="2" s="1"/>
  <c r="M12" i="2"/>
  <c r="N12" i="2" s="1"/>
  <c r="K8" i="1"/>
  <c r="V8" i="1" s="1"/>
  <c r="T8" i="2" s="1"/>
  <c r="M8" i="2"/>
  <c r="N8" i="2" s="1"/>
  <c r="U102" i="1"/>
  <c r="R52" i="4"/>
  <c r="S52" i="4" s="1"/>
  <c r="U82" i="1"/>
  <c r="V82" i="1" s="1"/>
  <c r="T32" i="4" s="1"/>
  <c r="R32" i="4"/>
  <c r="S32" i="4" s="1"/>
  <c r="R16" i="4"/>
  <c r="S16" i="4" s="1"/>
  <c r="U66" i="1"/>
  <c r="U30" i="1"/>
  <c r="R30" i="2"/>
  <c r="S30" i="2" s="1"/>
  <c r="U22" i="1"/>
  <c r="R22" i="2"/>
  <c r="S22" i="2" s="1"/>
  <c r="S18" i="2"/>
  <c r="R14" i="2"/>
  <c r="S14" i="2" s="1"/>
  <c r="U14" i="1"/>
  <c r="H46" i="4"/>
  <c r="I46" i="4" s="1"/>
  <c r="H18" i="4"/>
  <c r="I18" i="4" s="1"/>
  <c r="M48" i="4"/>
  <c r="N48" i="4" s="1"/>
  <c r="M32" i="4"/>
  <c r="N32" i="4" s="1"/>
  <c r="M24" i="4"/>
  <c r="N24" i="4" s="1"/>
  <c r="R42" i="2"/>
  <c r="S42" i="2" s="1"/>
  <c r="R34" i="2"/>
  <c r="S34" i="2" s="1"/>
  <c r="U94" i="1"/>
  <c r="V94" i="1" s="1"/>
  <c r="T44" i="4" s="1"/>
  <c r="U62" i="1"/>
  <c r="V62" i="1" s="1"/>
  <c r="T12" i="4" s="1"/>
  <c r="K48" i="1"/>
  <c r="V48" i="1" s="1"/>
  <c r="T48" i="2" s="1"/>
  <c r="K36" i="1"/>
  <c r="V36" i="1" s="1"/>
  <c r="T36" i="2" s="1"/>
  <c r="I50" i="4"/>
  <c r="I47" i="4"/>
  <c r="I35" i="4"/>
  <c r="I15" i="4"/>
  <c r="N49" i="4"/>
  <c r="N17" i="4"/>
  <c r="S43" i="4"/>
  <c r="R26" i="4"/>
  <c r="S26" i="4" s="1"/>
  <c r="S13" i="4"/>
  <c r="S49" i="2"/>
  <c r="I17" i="2"/>
  <c r="V23" i="1"/>
  <c r="T23" i="2" s="1"/>
  <c r="I31" i="4"/>
  <c r="N45" i="4"/>
  <c r="N40" i="4"/>
  <c r="N13" i="4"/>
  <c r="S35" i="4"/>
  <c r="S28" i="4"/>
  <c r="E56" i="2"/>
  <c r="S35" i="2"/>
  <c r="I29" i="2"/>
  <c r="I8" i="2"/>
  <c r="O56" i="2"/>
  <c r="N39" i="4"/>
  <c r="N31" i="4"/>
  <c r="N27" i="4"/>
  <c r="S54" i="2"/>
  <c r="S47" i="4"/>
  <c r="S39" i="4"/>
  <c r="S19" i="4"/>
  <c r="S7" i="4"/>
  <c r="S37" i="2"/>
  <c r="S25" i="2"/>
  <c r="S13" i="2"/>
  <c r="V41" i="1"/>
  <c r="T41" i="2" s="1"/>
  <c r="S33" i="2"/>
  <c r="S27" i="4"/>
  <c r="J56" i="4"/>
  <c r="P56" i="2"/>
  <c r="H48" i="4"/>
  <c r="I48" i="4" s="1"/>
  <c r="H32" i="4"/>
  <c r="I32" i="4" s="1"/>
  <c r="M6" i="4"/>
  <c r="N6" i="4" s="1"/>
  <c r="N56" i="4" s="1"/>
  <c r="R38" i="4"/>
  <c r="S38" i="4" s="1"/>
  <c r="R6" i="4"/>
  <c r="S6" i="4" s="1"/>
  <c r="S56" i="4" s="1"/>
  <c r="R36" i="2"/>
  <c r="S36" i="2" s="1"/>
  <c r="S31" i="2"/>
  <c r="R8" i="2"/>
  <c r="S8" i="2" s="1"/>
  <c r="P88" i="1"/>
  <c r="P68" i="1"/>
  <c r="V68" i="1" s="1"/>
  <c r="T18" i="4" s="1"/>
  <c r="N43" i="4"/>
  <c r="N11" i="4"/>
  <c r="J26" i="3"/>
  <c r="J27" i="3" s="1"/>
  <c r="J28" i="3" s="1"/>
  <c r="E56" i="4"/>
  <c r="F56" i="4"/>
  <c r="H45" i="4"/>
  <c r="I45" i="4" s="1"/>
  <c r="H29" i="4"/>
  <c r="I29" i="4" s="1"/>
  <c r="H13" i="4"/>
  <c r="I13" i="4" s="1"/>
  <c r="N52" i="4"/>
  <c r="N33" i="4"/>
  <c r="N29" i="4"/>
  <c r="N16" i="4"/>
  <c r="R42" i="4"/>
  <c r="S42" i="4" s="1"/>
  <c r="R30" i="4"/>
  <c r="S30" i="4" s="1"/>
  <c r="S17" i="4"/>
  <c r="R15" i="4"/>
  <c r="S15" i="4" s="1"/>
  <c r="R10" i="4"/>
  <c r="S10" i="4" s="1"/>
  <c r="U56" i="4"/>
  <c r="L56" i="2"/>
  <c r="H52" i="2"/>
  <c r="I52" i="2" s="1"/>
  <c r="R45" i="2"/>
  <c r="S45" i="2" s="1"/>
  <c r="R40" i="2"/>
  <c r="S40" i="2" s="1"/>
  <c r="M39" i="2"/>
  <c r="N39" i="2" s="1"/>
  <c r="R28" i="2"/>
  <c r="S28" i="2" s="1"/>
  <c r="S23" i="2"/>
  <c r="M19" i="2"/>
  <c r="N19" i="2" s="1"/>
  <c r="S11" i="2"/>
  <c r="U6" i="1"/>
  <c r="K7" i="1"/>
  <c r="V7" i="1" s="1"/>
  <c r="T7" i="2" s="1"/>
  <c r="U101" i="1"/>
  <c r="P96" i="1"/>
  <c r="V96" i="1" s="1"/>
  <c r="T46" i="4" s="1"/>
  <c r="P85" i="1"/>
  <c r="V85" i="1" s="1"/>
  <c r="T35" i="4" s="1"/>
  <c r="P72" i="1"/>
  <c r="P65" i="1"/>
  <c r="U57" i="1"/>
  <c r="V55" i="1"/>
  <c r="T55" i="2" s="1"/>
  <c r="U37" i="1"/>
  <c r="E26" i="3"/>
  <c r="E27" i="3" s="1"/>
  <c r="E28" i="3" s="1"/>
  <c r="H26" i="3"/>
  <c r="H27" i="3" s="1"/>
  <c r="H28" i="3" s="1"/>
  <c r="H16" i="4"/>
  <c r="I16" i="4" s="1"/>
  <c r="M30" i="4"/>
  <c r="N30" i="4" s="1"/>
  <c r="S23" i="4"/>
  <c r="R18" i="4"/>
  <c r="S18" i="4" s="1"/>
  <c r="R48" i="2"/>
  <c r="S48" i="2" s="1"/>
  <c r="R16" i="2"/>
  <c r="S16" i="2" s="1"/>
  <c r="V71" i="1"/>
  <c r="T21" i="4" s="1"/>
  <c r="V53" i="1"/>
  <c r="T53" i="2" s="1"/>
  <c r="N47" i="4"/>
  <c r="N15" i="4"/>
  <c r="V9" i="1"/>
  <c r="T9" i="2" s="1"/>
  <c r="C26" i="3"/>
  <c r="C27" i="3" s="1"/>
  <c r="C28" i="3" s="1"/>
  <c r="H49" i="4"/>
  <c r="I49" i="4" s="1"/>
  <c r="H40" i="4"/>
  <c r="I40" i="4" s="1"/>
  <c r="H33" i="4"/>
  <c r="I33" i="4" s="1"/>
  <c r="H24" i="4"/>
  <c r="I24" i="4" s="1"/>
  <c r="H17" i="4"/>
  <c r="I17" i="4" s="1"/>
  <c r="H8" i="4"/>
  <c r="I8" i="4" s="1"/>
  <c r="M50" i="4"/>
  <c r="N50" i="4" s="1"/>
  <c r="R54" i="4"/>
  <c r="S54" i="4" s="1"/>
  <c r="R51" i="4"/>
  <c r="S51" i="4" s="1"/>
  <c r="S41" i="4"/>
  <c r="R34" i="4"/>
  <c r="S34" i="4" s="1"/>
  <c r="S29" i="4"/>
  <c r="R22" i="4"/>
  <c r="S22" i="4" s="1"/>
  <c r="S9" i="4"/>
  <c r="R55" i="2"/>
  <c r="S55" i="2" s="1"/>
  <c r="M43" i="2"/>
  <c r="N43" i="2" s="1"/>
  <c r="R32" i="2"/>
  <c r="S32" i="2" s="1"/>
  <c r="M31" i="2"/>
  <c r="N31" i="2" s="1"/>
  <c r="R20" i="2"/>
  <c r="S20" i="2" s="1"/>
  <c r="R9" i="2"/>
  <c r="S9" i="2" s="1"/>
  <c r="V103" i="1"/>
  <c r="T53" i="4" s="1"/>
  <c r="P93" i="1"/>
  <c r="V93" i="1" s="1"/>
  <c r="T43" i="4" s="1"/>
  <c r="P89" i="1"/>
  <c r="P69" i="1"/>
  <c r="V39" i="1"/>
  <c r="T39" i="2" s="1"/>
  <c r="G26" i="3"/>
  <c r="G27" i="3" s="1"/>
  <c r="G28" i="3" s="1"/>
  <c r="K50" i="1"/>
  <c r="H50" i="2"/>
  <c r="I50" i="2" s="1"/>
  <c r="K46" i="1"/>
  <c r="V46" i="1" s="1"/>
  <c r="T46" i="2" s="1"/>
  <c r="H46" i="2"/>
  <c r="I46" i="2" s="1"/>
  <c r="K42" i="1"/>
  <c r="V42" i="1" s="1"/>
  <c r="T42" i="2" s="1"/>
  <c r="H42" i="2"/>
  <c r="I42" i="2" s="1"/>
  <c r="K38" i="1"/>
  <c r="H38" i="2"/>
  <c r="I38" i="2" s="1"/>
  <c r="K34" i="1"/>
  <c r="V34" i="1" s="1"/>
  <c r="T34" i="2" s="1"/>
  <c r="H34" i="2"/>
  <c r="I34" i="2" s="1"/>
  <c r="K30" i="1"/>
  <c r="H30" i="2"/>
  <c r="I30" i="2" s="1"/>
  <c r="K26" i="1"/>
  <c r="H26" i="2"/>
  <c r="I26" i="2" s="1"/>
  <c r="K22" i="1"/>
  <c r="H22" i="2"/>
  <c r="I22" i="2" s="1"/>
  <c r="K18" i="1"/>
  <c r="H18" i="2"/>
  <c r="I18" i="2" s="1"/>
  <c r="K14" i="1"/>
  <c r="H14" i="2"/>
  <c r="I14" i="2" s="1"/>
  <c r="K10" i="1"/>
  <c r="V10" i="1" s="1"/>
  <c r="H10" i="2"/>
  <c r="I10" i="2" s="1"/>
  <c r="M10" i="2"/>
  <c r="N10" i="2" s="1"/>
  <c r="U100" i="1"/>
  <c r="R53" i="2"/>
  <c r="S53" i="2" s="1"/>
  <c r="S50" i="4"/>
  <c r="V51" i="1"/>
  <c r="T51" i="2" s="1"/>
  <c r="V19" i="1"/>
  <c r="T19" i="2" s="1"/>
  <c r="V80" i="1"/>
  <c r="T30" i="4" s="1"/>
  <c r="V76" i="1"/>
  <c r="T26" i="4" s="1"/>
  <c r="V52" i="1"/>
  <c r="T52" i="2" s="1"/>
  <c r="D28" i="3"/>
  <c r="K56" i="4"/>
  <c r="N8" i="4"/>
  <c r="P56" i="4"/>
  <c r="K56" i="2"/>
  <c r="N6" i="2"/>
  <c r="V91" i="1"/>
  <c r="T41" i="4" s="1"/>
  <c r="V61" i="1"/>
  <c r="T11" i="4" s="1"/>
  <c r="V59" i="1"/>
  <c r="T9" i="4" s="1"/>
  <c r="V45" i="1"/>
  <c r="T45" i="2" s="1"/>
  <c r="V43" i="1"/>
  <c r="T43" i="2" s="1"/>
  <c r="V27" i="1"/>
  <c r="T27" i="2" s="1"/>
  <c r="H52" i="4"/>
  <c r="I52" i="4" s="1"/>
  <c r="H44" i="4"/>
  <c r="I44" i="4" s="1"/>
  <c r="H36" i="4"/>
  <c r="I36" i="4" s="1"/>
  <c r="H28" i="4"/>
  <c r="I28" i="4" s="1"/>
  <c r="H20" i="4"/>
  <c r="I20" i="4" s="1"/>
  <c r="H12" i="4"/>
  <c r="I12" i="4" s="1"/>
  <c r="M42" i="4"/>
  <c r="N42" i="4" s="1"/>
  <c r="N37" i="4"/>
  <c r="M26" i="4"/>
  <c r="N26" i="4" s="1"/>
  <c r="M10" i="4"/>
  <c r="N10" i="4" s="1"/>
  <c r="O56" i="4"/>
  <c r="M50" i="2"/>
  <c r="N50" i="2" s="1"/>
  <c r="M42" i="2"/>
  <c r="N42" i="2" s="1"/>
  <c r="M34" i="2"/>
  <c r="N34" i="2" s="1"/>
  <c r="M26" i="2"/>
  <c r="N26" i="2" s="1"/>
  <c r="M18" i="2"/>
  <c r="N18" i="2" s="1"/>
  <c r="N14" i="2"/>
  <c r="N22" i="2"/>
  <c r="N28" i="2"/>
  <c r="N30" i="2"/>
  <c r="N32" i="2"/>
  <c r="N36" i="2"/>
  <c r="N38" i="2"/>
  <c r="N40" i="2"/>
  <c r="N46" i="2"/>
  <c r="N48" i="2"/>
  <c r="U56" i="2"/>
  <c r="V86" i="1"/>
  <c r="T36" i="4" s="1"/>
  <c r="V63" i="1"/>
  <c r="T13" i="4" s="1"/>
  <c r="V54" i="1"/>
  <c r="T54" i="2" s="1"/>
  <c r="V47" i="1"/>
  <c r="T47" i="2" s="1"/>
  <c r="V31" i="1"/>
  <c r="T31" i="2" s="1"/>
  <c r="V15" i="1"/>
  <c r="T15" i="2" s="1"/>
  <c r="F56" i="2"/>
  <c r="M52" i="2"/>
  <c r="N52" i="2" s="1"/>
  <c r="H47" i="2"/>
  <c r="I47" i="2" s="1"/>
  <c r="H43" i="2"/>
  <c r="I43" i="2" s="1"/>
  <c r="H39" i="2"/>
  <c r="I39" i="2" s="1"/>
  <c r="H35" i="2"/>
  <c r="I35" i="2" s="1"/>
  <c r="H31" i="2"/>
  <c r="I31" i="2" s="1"/>
  <c r="H27" i="2"/>
  <c r="I27" i="2" s="1"/>
  <c r="H23" i="2"/>
  <c r="I23" i="2" s="1"/>
  <c r="H19" i="2"/>
  <c r="I19" i="2" s="1"/>
  <c r="H15" i="2"/>
  <c r="I15" i="2" s="1"/>
  <c r="H11" i="2"/>
  <c r="I11" i="2" s="1"/>
  <c r="H51" i="2"/>
  <c r="I51" i="2" s="1"/>
  <c r="N56" i="2" l="1"/>
  <c r="I56" i="2"/>
  <c r="V83" i="1"/>
  <c r="T33" i="4" s="1"/>
  <c r="V81" i="1"/>
  <c r="T31" i="4" s="1"/>
  <c r="V101" i="1"/>
  <c r="T51" i="4" s="1"/>
  <c r="V99" i="1"/>
  <c r="T49" i="4" s="1"/>
  <c r="V102" i="1"/>
  <c r="T52" i="4" s="1"/>
  <c r="V69" i="1"/>
  <c r="T19" i="4" s="1"/>
  <c r="V73" i="1"/>
  <c r="T23" i="4" s="1"/>
  <c r="V33" i="1"/>
  <c r="T33" i="2" s="1"/>
  <c r="V89" i="1"/>
  <c r="T39" i="4" s="1"/>
  <c r="V38" i="1"/>
  <c r="T38" i="2" s="1"/>
  <c r="V25" i="1"/>
  <c r="T25" i="2" s="1"/>
  <c r="V66" i="1"/>
  <c r="T16" i="4" s="1"/>
  <c r="V26" i="1"/>
  <c r="T26" i="2" s="1"/>
  <c r="V65" i="1"/>
  <c r="T15" i="4" s="1"/>
  <c r="V37" i="1"/>
  <c r="T37" i="2" s="1"/>
  <c r="V50" i="1"/>
  <c r="T50" i="2" s="1"/>
  <c r="V57" i="1"/>
  <c r="T7" i="4" s="1"/>
  <c r="V97" i="1"/>
  <c r="T47" i="4" s="1"/>
  <c r="V105" i="1"/>
  <c r="T55" i="4" s="1"/>
  <c r="V18" i="1"/>
  <c r="T18" i="2" s="1"/>
  <c r="V22" i="1"/>
  <c r="T22" i="2" s="1"/>
  <c r="V6" i="1"/>
  <c r="T6" i="2" s="1"/>
  <c r="V14" i="1"/>
  <c r="T14" i="2" s="1"/>
  <c r="V64" i="1"/>
  <c r="T14" i="4" s="1"/>
  <c r="V30" i="1"/>
  <c r="T30" i="2" s="1"/>
  <c r="E6" i="3"/>
  <c r="V88" i="1"/>
  <c r="T38" i="4" s="1"/>
  <c r="V72" i="1"/>
  <c r="T22" i="4" s="1"/>
  <c r="V100" i="1"/>
  <c r="T50" i="4" s="1"/>
  <c r="G6" i="3"/>
  <c r="E21" i="3" s="1"/>
  <c r="V104" i="1"/>
  <c r="T54" i="4" s="1"/>
  <c r="E5" i="3"/>
  <c r="E7" i="3"/>
  <c r="K106" i="1"/>
  <c r="K27" i="3"/>
  <c r="K28" i="3" s="1"/>
  <c r="G7" i="3"/>
  <c r="E22" i="3" s="1"/>
  <c r="P106" i="1"/>
  <c r="G5" i="3"/>
  <c r="E20" i="3" s="1"/>
  <c r="E23" i="3"/>
  <c r="I23" i="3" s="1"/>
  <c r="T10" i="2"/>
  <c r="U106" i="1"/>
  <c r="M56" i="2"/>
  <c r="I5" i="3" l="1"/>
  <c r="T56" i="2"/>
  <c r="T56" i="4"/>
  <c r="I6" i="3"/>
  <c r="V106" i="1"/>
  <c r="E13" i="3" s="1"/>
  <c r="E8" i="3"/>
  <c r="E17" i="3" s="1"/>
  <c r="I17" i="3" s="1"/>
  <c r="I7" i="3"/>
  <c r="G8" i="3"/>
  <c r="I8" i="3" l="1"/>
  <c r="I10" i="3" s="1"/>
  <c r="I13" i="3"/>
  <c r="E14" i="3"/>
  <c r="I14" i="3" s="1"/>
  <c r="I20" i="3"/>
  <c r="I22" i="3"/>
  <c r="E18" i="3"/>
  <c r="I18" i="3" s="1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jschoonover</author>
  </authors>
  <commentList>
    <comment ref="K9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Today's Date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Parker</author>
  </authors>
  <commentList>
    <comment ref="I5" authorId="0" shapeId="0" xr:uid="{00000000-0006-0000-0500-000001000000}">
      <text>
        <r>
          <rPr>
            <b/>
            <sz val="10"/>
            <color indexed="81"/>
            <rFont val="Arial"/>
            <family val="2"/>
          </rPr>
          <t>Target: Competitive with local market</t>
        </r>
      </text>
    </comment>
    <comment ref="I6" authorId="0" shapeId="0" xr:uid="{00000000-0006-0000-0500-000002000000}">
      <text>
        <r>
          <rPr>
            <b/>
            <sz val="10"/>
            <color indexed="81"/>
            <rFont val="Tahoma"/>
            <family val="2"/>
          </rPr>
          <t>Target: Plus or minus $2.00 over or under warranty rate</t>
        </r>
      </text>
    </comment>
    <comment ref="I7" authorId="0" shapeId="0" xr:uid="{00000000-0006-0000-0500-000003000000}">
      <text>
        <r>
          <rPr>
            <b/>
            <sz val="10"/>
            <color indexed="81"/>
            <rFont val="Tahoma"/>
            <family val="2"/>
          </rPr>
          <t>Target: $10.00 over maintenance rate</t>
        </r>
      </text>
    </comment>
    <comment ref="I9" authorId="0" shapeId="0" xr:uid="{00000000-0006-0000-0500-000004000000}">
      <text>
        <r>
          <rPr>
            <b/>
            <sz val="10"/>
            <color rgb="FF000000"/>
            <rFont val="Tahoma"/>
            <family val="2"/>
          </rPr>
          <t>Target: $2.00 over warranty</t>
        </r>
      </text>
    </comment>
    <comment ref="E10" authorId="0" shapeId="0" xr:uid="{00000000-0006-0000-0500-000005000000}">
      <text>
        <r>
          <rPr>
            <b/>
            <sz val="10"/>
            <color rgb="FF000000"/>
            <rFont val="Tahoma"/>
            <family val="2"/>
          </rPr>
          <t>This cell is for the total number of RO's in the sample.</t>
        </r>
      </text>
    </comment>
    <comment ref="I13" authorId="0" shapeId="0" xr:uid="{00000000-0006-0000-0500-000006000000}">
      <text>
        <r>
          <rPr>
            <b/>
            <sz val="10"/>
            <color indexed="81"/>
            <rFont val="Tahoma"/>
            <family val="2"/>
          </rPr>
          <t>Target: 24% or less</t>
        </r>
      </text>
    </comment>
    <comment ref="I18" authorId="0" shapeId="0" xr:uid="{00000000-0006-0000-0500-000007000000}">
      <text>
        <r>
          <rPr>
            <b/>
            <sz val="10"/>
            <color indexed="81"/>
            <rFont val="Tahoma"/>
            <family val="2"/>
          </rPr>
          <t xml:space="preserve">Profile 2.2 to 2.5 non highline 3.0 or better highline </t>
        </r>
        <r>
          <rPr>
            <b/>
            <sz val="14"/>
            <color indexed="81"/>
            <rFont val="Tahoma"/>
            <family val="2"/>
          </rPr>
          <t xml:space="preserve">
</t>
        </r>
      </text>
    </comment>
    <comment ref="I20" authorId="0" shapeId="0" xr:uid="{00000000-0006-0000-0500-000008000000}">
      <text>
        <r>
          <rPr>
            <b/>
            <sz val="10"/>
            <color indexed="81"/>
            <rFont val="Tahoma"/>
            <family val="2"/>
          </rPr>
          <t>Profile:  Competitive FRH's and Maintenance FRH's should equal 60% of Total Labor Sales.</t>
        </r>
      </text>
    </comment>
    <comment ref="I22" authorId="0" shapeId="0" xr:uid="{00000000-0006-0000-0500-000009000000}">
      <text>
        <r>
          <rPr>
            <b/>
            <sz val="10"/>
            <color indexed="81"/>
            <rFont val="Tahoma"/>
            <family val="2"/>
          </rPr>
          <t>Profile:  Repair FRH's should equal 40% of Total Labor Sales.</t>
        </r>
        <r>
          <rPr>
            <b/>
            <sz val="14"/>
            <color indexed="81"/>
            <rFont val="Tahoma"/>
            <family val="2"/>
          </rPr>
          <t xml:space="preserve">
</t>
        </r>
      </text>
    </comment>
    <comment ref="I23" authorId="0" shapeId="0" xr:uid="{00000000-0006-0000-0500-00000A000000}">
      <text>
        <r>
          <rPr>
            <b/>
            <sz val="10"/>
            <color indexed="81"/>
            <rFont val="Tahoma"/>
            <family val="2"/>
          </rPr>
          <t>Target:  No more than 10% to 15% customer pay one item repair order's.</t>
        </r>
      </text>
    </comment>
  </commentList>
</comments>
</file>

<file path=xl/sharedStrings.xml><?xml version="1.0" encoding="utf-8"?>
<sst xmlns="http://schemas.openxmlformats.org/spreadsheetml/2006/main" count="263" uniqueCount="89">
  <si>
    <t xml:space="preserve"> </t>
  </si>
  <si>
    <t>Flat Rate Hours</t>
  </si>
  <si>
    <t>Technican Number</t>
  </si>
  <si>
    <t>Pay Per FRH</t>
  </si>
  <si>
    <t xml:space="preserve">Labor Cost </t>
  </si>
  <si>
    <t>Labor Sales</t>
  </si>
  <si>
    <t>Competative Labor</t>
  </si>
  <si>
    <t>Maintenance Labor</t>
  </si>
  <si>
    <t>Repair Labor</t>
  </si>
  <si>
    <t>Total Cost of Labor</t>
  </si>
  <si>
    <t>One Item Repair Order</t>
  </si>
  <si>
    <t>RO Number</t>
  </si>
  <si>
    <t>Year</t>
  </si>
  <si>
    <t xml:space="preserve">Model </t>
  </si>
  <si>
    <t>Mileage</t>
  </si>
  <si>
    <t>Repair Order Analysis</t>
  </si>
  <si>
    <t>Totals</t>
  </si>
  <si>
    <t>Repair Order Analysis Input Sheet</t>
  </si>
  <si>
    <t>Analysis</t>
  </si>
  <si>
    <t>Total</t>
  </si>
  <si>
    <t>Difference</t>
  </si>
  <si>
    <t>Percent Cost of Sales</t>
  </si>
  <si>
    <t>Maintenance</t>
  </si>
  <si>
    <t>Repair</t>
  </si>
  <si>
    <t>Total Sales</t>
  </si>
  <si>
    <t>FRH's on RO's</t>
  </si>
  <si>
    <t>Sales in Dollars</t>
  </si>
  <si>
    <t>FRH Average</t>
  </si>
  <si>
    <t>Customer ELR</t>
  </si>
  <si>
    <t>÷</t>
  </si>
  <si>
    <t>=</t>
  </si>
  <si>
    <t>Averages</t>
  </si>
  <si>
    <t>Target Labor Rate</t>
  </si>
  <si>
    <t>Per FRH</t>
  </si>
  <si>
    <t>Cost of Labor</t>
  </si>
  <si>
    <t>Cost per FRH</t>
  </si>
  <si>
    <t>Repair Order Measurements</t>
  </si>
  <si>
    <t>Total Labor Sales</t>
  </si>
  <si>
    <t>Menu Sales</t>
  </si>
  <si>
    <t>Avg Labor per RO</t>
  </si>
  <si>
    <t>Avg FRH's per RO</t>
  </si>
  <si>
    <t>Percent Menu Sales</t>
  </si>
  <si>
    <t>Percent Competitive</t>
  </si>
  <si>
    <t xml:space="preserve">Percent Maintenance </t>
  </si>
  <si>
    <t xml:space="preserve">Percent Repair </t>
  </si>
  <si>
    <t>Older</t>
  </si>
  <si>
    <t>Model Year Analysis</t>
  </si>
  <si>
    <t>Number of RO's in Sample</t>
  </si>
  <si>
    <t>`</t>
  </si>
  <si>
    <t>RO's 51-100</t>
  </si>
  <si>
    <t>Study Compiled by</t>
  </si>
  <si>
    <t xml:space="preserve">Repair Order Analysis </t>
  </si>
  <si>
    <t>C Labor</t>
  </si>
  <si>
    <t>M Labor</t>
  </si>
  <si>
    <t>R Labor</t>
  </si>
  <si>
    <t>Percent One Item RO</t>
  </si>
  <si>
    <t xml:space="preserve">Repair Order Analysis Summary Report </t>
  </si>
  <si>
    <t xml:space="preserve">Student </t>
  </si>
  <si>
    <t>Dealership</t>
  </si>
  <si>
    <t>Competitive</t>
  </si>
  <si>
    <t>Date of Study:</t>
  </si>
  <si>
    <t>Competitive Labor</t>
  </si>
  <si>
    <t>Technician Number</t>
  </si>
  <si>
    <t xml:space="preserve">Dealership </t>
  </si>
  <si>
    <t>Tech #</t>
  </si>
  <si>
    <t>Tech Pay Per FRH</t>
  </si>
  <si>
    <t xml:space="preserve">          </t>
  </si>
  <si>
    <t>and Summary</t>
  </si>
  <si>
    <t>ROs 1-50</t>
  </si>
  <si>
    <t>Total FRHs</t>
  </si>
  <si>
    <t>Total ROs</t>
  </si>
  <si>
    <t>Competitive FRHs</t>
  </si>
  <si>
    <t>Maintenance FRHs</t>
  </si>
  <si>
    <t>Repair FRH</t>
  </si>
  <si>
    <t>One item ROs</t>
  </si>
  <si>
    <t>Class #</t>
  </si>
  <si>
    <t>STEVES CHEVROLET OF OAKDALE, INC.</t>
  </si>
  <si>
    <t>AUSTIN J STEVES</t>
  </si>
  <si>
    <t>N426</t>
  </si>
  <si>
    <t>TBLAZER</t>
  </si>
  <si>
    <t>SLVRDO</t>
  </si>
  <si>
    <t>TERRAIN</t>
  </si>
  <si>
    <t>BUICK</t>
  </si>
  <si>
    <t>EQNOX</t>
  </si>
  <si>
    <t xml:space="preserve"> SLVRDO</t>
  </si>
  <si>
    <t>SIERRA</t>
  </si>
  <si>
    <t>SUBURBN</t>
  </si>
  <si>
    <t>COLRDO</t>
  </si>
  <si>
    <t>TRAVRS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</si>
</sst>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4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indexed="81"/>
      <name val="Arial"/>
      <family val="2"/>
    </font>
    <font>
      <b/>
      <sz val="36"/>
      <name val="Arial"/>
      <family val="2"/>
    </font>
    <font>
      <b/>
      <i/>
      <sz val="36"/>
      <name val="Arial"/>
      <family val="2"/>
    </font>
    <font>
      <b/>
      <sz val="18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44" fontId="0" fillId="0" borderId="0" xfId="2" applyFont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0" fillId="2" borderId="6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0" fontId="0" fillId="2" borderId="12" xfId="0" applyFill="1" applyBorder="1" applyAlignment="1">
      <alignment horizontal="center"/>
    </xf>
    <xf numFmtId="4" fontId="0" fillId="2" borderId="13" xfId="0" applyNumberFormat="1" applyFill="1" applyBorder="1" applyAlignment="1">
      <alignment horizontal="right"/>
    </xf>
    <xf numFmtId="4" fontId="0" fillId="2" borderId="14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2" borderId="30" xfId="0" applyNumberForma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3" fillId="2" borderId="26" xfId="0" applyFont="1" applyFill="1" applyBorder="1" applyAlignment="1">
      <alignment horizontal="right"/>
    </xf>
    <xf numFmtId="0" fontId="3" fillId="3" borderId="26" xfId="0" applyFont="1" applyFill="1" applyBorder="1" applyAlignment="1">
      <alignment horizontal="right"/>
    </xf>
    <xf numFmtId="2" fontId="3" fillId="2" borderId="31" xfId="0" applyNumberFormat="1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3" fillId="5" borderId="26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5" borderId="32" xfId="0" applyFont="1" applyFill="1" applyBorder="1" applyAlignment="1">
      <alignment horizontal="right"/>
    </xf>
    <xf numFmtId="15" fontId="0" fillId="0" borderId="33" xfId="0" applyNumberFormat="1" applyBorder="1" applyAlignment="1">
      <alignment horizontal="left"/>
    </xf>
    <xf numFmtId="15" fontId="0" fillId="0" borderId="0" xfId="0" applyNumberFormat="1" applyAlignment="1">
      <alignment horizontal="right"/>
    </xf>
    <xf numFmtId="15" fontId="0" fillId="0" borderId="0" xfId="0" applyNumberFormat="1"/>
    <xf numFmtId="0" fontId="0" fillId="0" borderId="34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" fontId="3" fillId="2" borderId="8" xfId="0" applyNumberFormat="1" applyFont="1" applyFill="1" applyBorder="1" applyAlignment="1">
      <alignment horizontal="right"/>
    </xf>
    <xf numFmtId="4" fontId="3" fillId="2" borderId="12" xfId="0" applyNumberFormat="1" applyFont="1" applyFill="1" applyBorder="1" applyAlignment="1">
      <alignment horizontal="right"/>
    </xf>
    <xf numFmtId="0" fontId="3" fillId="3" borderId="3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5" borderId="3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5" xfId="1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0" fontId="0" fillId="2" borderId="14" xfId="0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/>
    <xf numFmtId="164" fontId="0" fillId="2" borderId="6" xfId="1" applyNumberFormat="1" applyFont="1" applyFill="1" applyBorder="1" applyAlignment="1">
      <alignment horizontal="center"/>
    </xf>
    <xf numFmtId="4" fontId="0" fillId="2" borderId="2" xfId="0" applyNumberFormat="1" applyFill="1" applyBorder="1" applyAlignment="1">
      <alignment horizontal="right"/>
    </xf>
    <xf numFmtId="49" fontId="0" fillId="2" borderId="1" xfId="0" applyNumberFormat="1" applyFill="1" applyBorder="1"/>
    <xf numFmtId="4" fontId="9" fillId="2" borderId="17" xfId="0" applyNumberFormat="1" applyFont="1" applyFill="1" applyBorder="1"/>
    <xf numFmtId="2" fontId="9" fillId="2" borderId="1" xfId="0" applyNumberFormat="1" applyFont="1" applyFill="1" applyBorder="1"/>
    <xf numFmtId="2" fontId="9" fillId="2" borderId="27" xfId="0" applyNumberFormat="1" applyFont="1" applyFill="1" applyBorder="1"/>
    <xf numFmtId="2" fontId="9" fillId="2" borderId="26" xfId="0" applyNumberFormat="1" applyFont="1" applyFill="1" applyBorder="1"/>
    <xf numFmtId="4" fontId="9" fillId="2" borderId="26" xfId="0" applyNumberFormat="1" applyFont="1" applyFill="1" applyBorder="1"/>
    <xf numFmtId="4" fontId="9" fillId="2" borderId="1" xfId="0" applyNumberFormat="1" applyFont="1" applyFill="1" applyBorder="1"/>
    <xf numFmtId="3" fontId="9" fillId="2" borderId="17" xfId="0" applyNumberFormat="1" applyFont="1" applyFill="1" applyBorder="1"/>
    <xf numFmtId="10" fontId="9" fillId="2" borderId="1" xfId="3" applyNumberFormat="1" applyFont="1" applyFill="1" applyBorder="1"/>
    <xf numFmtId="10" fontId="9" fillId="2" borderId="17" xfId="3" applyNumberFormat="1" applyFont="1" applyFill="1" applyBorder="1"/>
    <xf numFmtId="10" fontId="9" fillId="2" borderId="26" xfId="3" applyNumberFormat="1" applyFont="1" applyFill="1" applyBorder="1" applyAlignment="1">
      <alignment horizontal="center"/>
    </xf>
    <xf numFmtId="2" fontId="9" fillId="2" borderId="27" xfId="0" applyNumberFormat="1" applyFont="1" applyFill="1" applyBorder="1" applyAlignment="1">
      <alignment horizontal="center"/>
    </xf>
    <xf numFmtId="0" fontId="0" fillId="0" borderId="0" xfId="0" quotePrefix="1"/>
    <xf numFmtId="4" fontId="0" fillId="2" borderId="41" xfId="0" applyNumberFormat="1" applyFill="1" applyBorder="1" applyAlignment="1">
      <alignment horizontal="right"/>
    </xf>
    <xf numFmtId="0" fontId="7" fillId="0" borderId="0" xfId="0" applyFont="1"/>
    <xf numFmtId="0" fontId="0" fillId="0" borderId="0" xfId="0" applyProtection="1">
      <protection locked="0"/>
    </xf>
    <xf numFmtId="0" fontId="0" fillId="0" borderId="36" xfId="0" applyBorder="1" applyProtection="1">
      <protection locked="0"/>
    </xf>
    <xf numFmtId="2" fontId="2" fillId="2" borderId="8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4" fontId="0" fillId="2" borderId="30" xfId="0" applyNumberForma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center"/>
    </xf>
    <xf numFmtId="0" fontId="0" fillId="2" borderId="42" xfId="0" applyFill="1" applyBorder="1"/>
    <xf numFmtId="0" fontId="0" fillId="2" borderId="41" xfId="0" applyFill="1" applyBorder="1"/>
    <xf numFmtId="0" fontId="0" fillId="2" borderId="17" xfId="0" applyFill="1" applyBorder="1"/>
    <xf numFmtId="39" fontId="3" fillId="2" borderId="32" xfId="1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3" fillId="2" borderId="32" xfId="0" applyNumberFormat="1" applyFont="1" applyFill="1" applyBorder="1" applyAlignment="1">
      <alignment horizontal="right"/>
    </xf>
    <xf numFmtId="4" fontId="3" fillId="2" borderId="43" xfId="0" applyNumberFormat="1" applyFont="1" applyFill="1" applyBorder="1" applyAlignment="1">
      <alignment horizontal="right"/>
    </xf>
    <xf numFmtId="2" fontId="9" fillId="0" borderId="26" xfId="0" applyNumberFormat="1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15" fillId="0" borderId="36" xfId="0" applyFont="1" applyBorder="1" applyProtection="1">
      <protection locked="0"/>
    </xf>
    <xf numFmtId="0" fontId="16" fillId="0" borderId="0" xfId="0" applyFont="1" applyProtection="1">
      <protection locked="0"/>
    </xf>
    <xf numFmtId="0" fontId="16" fillId="0" borderId="36" xfId="0" applyFont="1" applyBorder="1" applyProtection="1">
      <protection locked="0"/>
    </xf>
    <xf numFmtId="4" fontId="0" fillId="2" borderId="2" xfId="0" applyNumberFormat="1" applyFill="1" applyBorder="1" applyAlignment="1" applyProtection="1">
      <alignment horizontal="right"/>
      <protection hidden="1"/>
    </xf>
    <xf numFmtId="4" fontId="0" fillId="2" borderId="5" xfId="0" applyNumberFormat="1" applyFill="1" applyBorder="1" applyAlignment="1" applyProtection="1">
      <alignment horizontal="right"/>
      <protection hidden="1"/>
    </xf>
    <xf numFmtId="4" fontId="0" fillId="2" borderId="7" xfId="0" applyNumberFormat="1" applyFill="1" applyBorder="1" applyAlignment="1" applyProtection="1">
      <alignment horizontal="right"/>
      <protection hidden="1"/>
    </xf>
    <xf numFmtId="4" fontId="0" fillId="2" borderId="3" xfId="0" applyNumberFormat="1" applyFill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center"/>
      <protection locked="0"/>
    </xf>
    <xf numFmtId="164" fontId="0" fillId="0" borderId="6" xfId="1" applyNumberFormat="1" applyFont="1" applyBorder="1" applyAlignment="1" applyProtection="1">
      <alignment horizontal="center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5" xfId="1" applyNumberFormat="1" applyFont="1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164" fontId="0" fillId="0" borderId="54" xfId="1" applyNumberFormat="1" applyFont="1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164" fontId="0" fillId="0" borderId="55" xfId="1" applyNumberFormat="1" applyFon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4" fontId="0" fillId="0" borderId="52" xfId="0" applyNumberFormat="1" applyBorder="1" applyAlignment="1" applyProtection="1">
      <alignment horizontal="right"/>
      <protection locked="0"/>
    </xf>
    <xf numFmtId="4" fontId="0" fillId="0" borderId="53" xfId="0" applyNumberFormat="1" applyBorder="1" applyAlignment="1" applyProtection="1">
      <alignment horizontal="right"/>
      <protection locked="0"/>
    </xf>
    <xf numFmtId="4" fontId="0" fillId="0" borderId="41" xfId="0" applyNumberFormat="1" applyBorder="1" applyAlignment="1" applyProtection="1">
      <alignment horizontal="right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7" xfId="0" applyBorder="1" applyAlignment="1">
      <alignment horizontal="center"/>
    </xf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9" fillId="6" borderId="12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quotePrefix="1" applyFill="1"/>
    <xf numFmtId="0" fontId="9" fillId="3" borderId="0" xfId="0" applyFont="1" applyFill="1"/>
    <xf numFmtId="0" fontId="9" fillId="3" borderId="0" xfId="0" quotePrefix="1" applyFont="1" applyFill="1"/>
    <xf numFmtId="14" fontId="17" fillId="0" borderId="1" xfId="0" applyNumberFormat="1" applyFont="1" applyBorder="1" applyAlignment="1" applyProtection="1">
      <alignment horizontal="center" vertical="center"/>
      <protection hidden="1"/>
    </xf>
    <xf numFmtId="42" fontId="9" fillId="2" borderId="1" xfId="0" applyNumberFormat="1" applyFont="1" applyFill="1" applyBorder="1" applyAlignment="1">
      <alignment horizontal="left"/>
    </xf>
    <xf numFmtId="42" fontId="9" fillId="2" borderId="0" xfId="0" applyNumberFormat="1" applyFont="1" applyFill="1" applyAlignment="1">
      <alignment horizontal="left"/>
    </xf>
    <xf numFmtId="42" fontId="9" fillId="2" borderId="17" xfId="0" applyNumberFormat="1" applyFont="1" applyFill="1" applyBorder="1" applyAlignment="1">
      <alignment horizontal="left"/>
    </xf>
    <xf numFmtId="0" fontId="6" fillId="2" borderId="73" xfId="0" applyFont="1" applyFill="1" applyBorder="1" applyAlignment="1" applyProtection="1">
      <alignment horizontal="center"/>
      <protection hidden="1"/>
    </xf>
    <xf numFmtId="0" fontId="6" fillId="2" borderId="74" xfId="0" applyFont="1" applyFill="1" applyBorder="1" applyAlignment="1" applyProtection="1">
      <alignment horizontal="center"/>
      <protection hidden="1"/>
    </xf>
    <xf numFmtId="10" fontId="6" fillId="2" borderId="41" xfId="3" applyNumberFormat="1" applyFont="1" applyFill="1" applyBorder="1" applyAlignment="1" applyProtection="1">
      <alignment horizontal="center"/>
      <protection hidden="1"/>
    </xf>
    <xf numFmtId="10" fontId="6" fillId="2" borderId="49" xfId="0" applyNumberFormat="1" applyFont="1" applyFill="1" applyBorder="1" applyAlignment="1" applyProtection="1">
      <alignment horizontal="center"/>
      <protection hidden="1"/>
    </xf>
    <xf numFmtId="10" fontId="6" fillId="2" borderId="17" xfId="0" applyNumberFormat="1" applyFont="1" applyFill="1" applyBorder="1" applyAlignment="1" applyProtection="1">
      <alignment horizontal="center"/>
      <protection hidden="1"/>
    </xf>
    <xf numFmtId="0" fontId="0" fillId="8" borderId="0" xfId="0" applyFill="1"/>
    <xf numFmtId="0" fontId="8" fillId="8" borderId="0" xfId="0" applyFont="1" applyFill="1" applyAlignment="1">
      <alignment horizontal="center"/>
    </xf>
    <xf numFmtId="0" fontId="0" fillId="8" borderId="0" xfId="0" applyFill="1" applyAlignment="1">
      <alignment horizontal="right"/>
    </xf>
    <xf numFmtId="0" fontId="0" fillId="7" borderId="28" xfId="0" applyFill="1" applyBorder="1"/>
    <xf numFmtId="0" fontId="0" fillId="7" borderId="11" xfId="0" applyFill="1" applyBorder="1"/>
    <xf numFmtId="0" fontId="6" fillId="7" borderId="11" xfId="0" applyFont="1" applyFill="1" applyBorder="1" applyAlignment="1">
      <alignment horizontal="right"/>
    </xf>
    <xf numFmtId="0" fontId="0" fillId="11" borderId="0" xfId="0" applyFill="1"/>
    <xf numFmtId="0" fontId="0" fillId="12" borderId="0" xfId="0" applyFill="1"/>
    <xf numFmtId="0" fontId="5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0" fillId="7" borderId="29" xfId="0" applyFill="1" applyBorder="1" applyAlignment="1">
      <alignment horizontal="right"/>
    </xf>
    <xf numFmtId="0" fontId="7" fillId="12" borderId="35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3" fillId="7" borderId="9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9" borderId="38" xfId="0" applyFont="1" applyFill="1" applyBorder="1"/>
    <xf numFmtId="0" fontId="0" fillId="9" borderId="39" xfId="0" applyFill="1" applyBorder="1" applyAlignment="1">
      <alignment horizontal="center"/>
    </xf>
    <xf numFmtId="0" fontId="0" fillId="9" borderId="39" xfId="0" applyFill="1" applyBorder="1"/>
    <xf numFmtId="0" fontId="6" fillId="9" borderId="40" xfId="0" applyFont="1" applyFill="1" applyBorder="1" applyAlignment="1">
      <alignment horizontal="center"/>
    </xf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2" fillId="12" borderId="18" xfId="0" applyFont="1" applyFill="1" applyBorder="1"/>
    <xf numFmtId="0" fontId="0" fillId="12" borderId="22" xfId="0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5" fillId="10" borderId="35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8" fillId="8" borderId="80" xfId="0" applyFont="1" applyFill="1" applyBorder="1" applyAlignment="1">
      <alignment horizontal="center" vertical="center"/>
    </xf>
    <xf numFmtId="0" fontId="8" fillId="8" borderId="79" xfId="0" applyFont="1" applyFill="1" applyBorder="1" applyAlignment="1">
      <alignment horizontal="center" vertical="center"/>
    </xf>
    <xf numFmtId="0" fontId="9" fillId="9" borderId="18" xfId="0" applyFont="1" applyFill="1" applyBorder="1"/>
    <xf numFmtId="0" fontId="9" fillId="9" borderId="19" xfId="0" applyFont="1" applyFill="1" applyBorder="1"/>
    <xf numFmtId="0" fontId="9" fillId="9" borderId="22" xfId="0" applyFont="1" applyFill="1" applyBorder="1"/>
    <xf numFmtId="0" fontId="9" fillId="9" borderId="9" xfId="0" applyFont="1" applyFill="1" applyBorder="1"/>
    <xf numFmtId="0" fontId="0" fillId="9" borderId="24" xfId="0" applyFill="1" applyBorder="1"/>
    <xf numFmtId="0" fontId="9" fillId="9" borderId="25" xfId="0" applyFont="1" applyFill="1" applyBorder="1"/>
    <xf numFmtId="0" fontId="9" fillId="9" borderId="20" xfId="0" applyFont="1" applyFill="1" applyBorder="1"/>
    <xf numFmtId="0" fontId="9" fillId="9" borderId="21" xfId="0" applyFont="1" applyFill="1" applyBorder="1"/>
    <xf numFmtId="0" fontId="9" fillId="9" borderId="23" xfId="0" applyFont="1" applyFill="1" applyBorder="1"/>
    <xf numFmtId="0" fontId="6" fillId="9" borderId="2" xfId="0" applyFont="1" applyFill="1" applyBorder="1"/>
    <xf numFmtId="0" fontId="9" fillId="9" borderId="1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9" fillId="9" borderId="27" xfId="0" applyFont="1" applyFill="1" applyBorder="1" applyAlignment="1">
      <alignment horizontal="center"/>
    </xf>
    <xf numFmtId="0" fontId="9" fillId="11" borderId="7" xfId="0" applyFont="1" applyFill="1" applyBorder="1"/>
    <xf numFmtId="0" fontId="9" fillId="11" borderId="1" xfId="0" applyFont="1" applyFill="1" applyBorder="1"/>
    <xf numFmtId="0" fontId="9" fillId="11" borderId="44" xfId="0" applyFont="1" applyFill="1" applyBorder="1"/>
    <xf numFmtId="0" fontId="9" fillId="11" borderId="42" xfId="0" applyFont="1" applyFill="1" applyBorder="1"/>
    <xf numFmtId="0" fontId="9" fillId="11" borderId="45" xfId="0" applyFont="1" applyFill="1" applyBorder="1"/>
    <xf numFmtId="0" fontId="9" fillId="11" borderId="46" xfId="0" applyFont="1" applyFill="1" applyBorder="1"/>
    <xf numFmtId="0" fontId="9" fillId="11" borderId="17" xfId="0" applyFont="1" applyFill="1" applyBorder="1"/>
    <xf numFmtId="0" fontId="9" fillId="11" borderId="39" xfId="0" applyFont="1" applyFill="1" applyBorder="1"/>
    <xf numFmtId="0" fontId="9" fillId="11" borderId="36" xfId="0" applyFont="1" applyFill="1" applyBorder="1"/>
    <xf numFmtId="0" fontId="9" fillId="11" borderId="38" xfId="0" applyFont="1" applyFill="1" applyBorder="1"/>
    <xf numFmtId="0" fontId="9" fillId="11" borderId="32" xfId="0" applyFont="1" applyFill="1" applyBorder="1" applyAlignment="1">
      <alignment horizontal="right"/>
    </xf>
    <xf numFmtId="0" fontId="9" fillId="11" borderId="35" xfId="0" applyFont="1" applyFill="1" applyBorder="1"/>
    <xf numFmtId="0" fontId="9" fillId="11" borderId="51" xfId="0" applyFont="1" applyFill="1" applyBorder="1" applyAlignment="1">
      <alignment horizontal="right"/>
    </xf>
    <xf numFmtId="0" fontId="9" fillId="11" borderId="3" xfId="0" applyFont="1" applyFill="1" applyBorder="1"/>
    <xf numFmtId="0" fontId="9" fillId="11" borderId="4" xfId="0" applyFont="1" applyFill="1" applyBorder="1"/>
    <xf numFmtId="0" fontId="9" fillId="11" borderId="40" xfId="0" applyFont="1" applyFill="1" applyBorder="1"/>
    <xf numFmtId="0" fontId="9" fillId="11" borderId="37" xfId="0" applyFont="1" applyFill="1" applyBorder="1"/>
    <xf numFmtId="0" fontId="9" fillId="11" borderId="32" xfId="0" applyFont="1" applyFill="1" applyBorder="1"/>
    <xf numFmtId="0" fontId="9" fillId="11" borderId="51" xfId="0" applyFont="1" applyFill="1" applyBorder="1"/>
    <xf numFmtId="0" fontId="9" fillId="11" borderId="26" xfId="0" applyFont="1" applyFill="1" applyBorder="1"/>
    <xf numFmtId="0" fontId="9" fillId="11" borderId="27" xfId="0" applyFont="1" applyFill="1" applyBorder="1"/>
    <xf numFmtId="0" fontId="9" fillId="11" borderId="47" xfId="0" applyFont="1" applyFill="1" applyBorder="1"/>
    <xf numFmtId="0" fontId="9" fillId="11" borderId="48" xfId="0" applyFont="1" applyFill="1" applyBorder="1"/>
    <xf numFmtId="0" fontId="9" fillId="11" borderId="49" xfId="0" applyFont="1" applyFill="1" applyBorder="1"/>
    <xf numFmtId="0" fontId="9" fillId="11" borderId="50" xfId="0" applyFont="1" applyFill="1" applyBorder="1"/>
    <xf numFmtId="0" fontId="9" fillId="12" borderId="0" xfId="0" applyFont="1" applyFill="1"/>
    <xf numFmtId="0" fontId="9" fillId="12" borderId="33" xfId="0" applyFont="1" applyFill="1" applyBorder="1"/>
    <xf numFmtId="0" fontId="9" fillId="12" borderId="0" xfId="0" applyFont="1" applyFill="1" applyAlignment="1">
      <alignment horizontal="right"/>
    </xf>
    <xf numFmtId="0" fontId="9" fillId="12" borderId="34" xfId="0" applyFont="1" applyFill="1" applyBorder="1"/>
    <xf numFmtId="0" fontId="9" fillId="12" borderId="0" xfId="0" applyFont="1" applyFill="1" applyAlignment="1">
      <alignment horizontal="center"/>
    </xf>
    <xf numFmtId="3" fontId="9" fillId="12" borderId="0" xfId="0" applyNumberFormat="1" applyFont="1" applyFill="1"/>
    <xf numFmtId="10" fontId="9" fillId="12" borderId="0" xfId="3" applyNumberFormat="1" applyFont="1" applyFill="1" applyBorder="1"/>
    <xf numFmtId="1" fontId="6" fillId="9" borderId="68" xfId="0" applyNumberFormat="1" applyFont="1" applyFill="1" applyBorder="1" applyAlignment="1" applyProtection="1">
      <alignment horizontal="center"/>
      <protection hidden="1"/>
    </xf>
    <xf numFmtId="1" fontId="6" fillId="9" borderId="69" xfId="0" applyNumberFormat="1" applyFont="1" applyFill="1" applyBorder="1" applyAlignment="1" applyProtection="1">
      <alignment horizontal="center"/>
      <protection hidden="1"/>
    </xf>
    <xf numFmtId="1" fontId="6" fillId="9" borderId="71" xfId="0" applyNumberFormat="1" applyFont="1" applyFill="1" applyBorder="1" applyAlignment="1" applyProtection="1">
      <alignment horizontal="center"/>
      <protection hidden="1"/>
    </xf>
    <xf numFmtId="0" fontId="6" fillId="9" borderId="71" xfId="0" applyFont="1" applyFill="1" applyBorder="1" applyAlignment="1" applyProtection="1">
      <alignment horizontal="center"/>
      <protection hidden="1"/>
    </xf>
    <xf numFmtId="0" fontId="6" fillId="9" borderId="72" xfId="0" applyFont="1" applyFill="1" applyBorder="1" applyProtection="1">
      <protection hidden="1"/>
    </xf>
    <xf numFmtId="0" fontId="0" fillId="3" borderId="0" xfId="0" applyFill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3" fillId="9" borderId="31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2" fillId="7" borderId="43" xfId="0" applyFont="1" applyFill="1" applyBorder="1" applyAlignment="1">
      <alignment horizontal="center" wrapText="1"/>
    </xf>
    <xf numFmtId="0" fontId="2" fillId="7" borderId="63" xfId="0" applyFont="1" applyFill="1" applyBorder="1" applyAlignment="1">
      <alignment horizontal="center" wrapText="1"/>
    </xf>
    <xf numFmtId="0" fontId="3" fillId="9" borderId="43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wrapText="1"/>
    </xf>
    <xf numFmtId="0" fontId="3" fillId="7" borderId="63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61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left"/>
    </xf>
    <xf numFmtId="0" fontId="3" fillId="9" borderId="43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62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64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61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41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 wrapText="1"/>
    </xf>
    <xf numFmtId="0" fontId="7" fillId="10" borderId="28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3" fillId="7" borderId="43" xfId="0" applyFont="1" applyFill="1" applyBorder="1" applyAlignment="1">
      <alignment horizontal="center" wrapText="1"/>
    </xf>
    <xf numFmtId="0" fontId="3" fillId="9" borderId="40" xfId="0" applyFont="1" applyFill="1" applyBorder="1" applyAlignment="1">
      <alignment horizontal="center" wrapText="1"/>
    </xf>
    <xf numFmtId="0" fontId="3" fillId="9" borderId="48" xfId="0" applyFont="1" applyFill="1" applyBorder="1" applyAlignment="1">
      <alignment horizontal="center" wrapText="1"/>
    </xf>
    <xf numFmtId="0" fontId="9" fillId="12" borderId="28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wrapText="1"/>
    </xf>
    <xf numFmtId="0" fontId="3" fillId="9" borderId="22" xfId="0" applyFont="1" applyFill="1" applyBorder="1" applyAlignment="1">
      <alignment horizontal="center" wrapText="1"/>
    </xf>
    <xf numFmtId="0" fontId="3" fillId="9" borderId="25" xfId="0" applyFont="1" applyFill="1" applyBorder="1" applyAlignment="1">
      <alignment horizontal="center" wrapText="1"/>
    </xf>
    <xf numFmtId="0" fontId="3" fillId="9" borderId="35" xfId="0" applyFont="1" applyFill="1" applyBorder="1" applyAlignment="1">
      <alignment horizontal="center" wrapText="1"/>
    </xf>
    <xf numFmtId="0" fontId="3" fillId="9" borderId="36" xfId="0" applyFont="1" applyFill="1" applyBorder="1" applyAlignment="1">
      <alignment horizontal="center" wrapText="1"/>
    </xf>
    <xf numFmtId="0" fontId="3" fillId="9" borderId="37" xfId="0" applyFont="1" applyFill="1" applyBorder="1" applyAlignment="1">
      <alignment horizontal="center" wrapText="1"/>
    </xf>
    <xf numFmtId="0" fontId="9" fillId="11" borderId="65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  <xf numFmtId="0" fontId="7" fillId="12" borderId="18" xfId="0" applyFont="1" applyFill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12" borderId="25" xfId="0" applyFont="1" applyFill="1" applyBorder="1" applyAlignment="1">
      <alignment horizontal="center"/>
    </xf>
    <xf numFmtId="0" fontId="6" fillId="9" borderId="66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26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7" fillId="12" borderId="33" xfId="0" applyFont="1" applyFill="1" applyBorder="1" applyAlignment="1">
      <alignment horizontal="center"/>
    </xf>
    <xf numFmtId="0" fontId="7" fillId="12" borderId="34" xfId="0" applyFont="1" applyFill="1" applyBorder="1" applyAlignment="1">
      <alignment horizontal="center"/>
    </xf>
    <xf numFmtId="0" fontId="5" fillId="12" borderId="33" xfId="0" applyFont="1" applyFill="1" applyBorder="1" applyAlignment="1">
      <alignment horizontal="left"/>
    </xf>
    <xf numFmtId="1" fontId="6" fillId="9" borderId="70" xfId="0" applyNumberFormat="1" applyFont="1" applyFill="1" applyBorder="1" applyAlignment="1" applyProtection="1">
      <alignment horizontal="center"/>
      <protection hidden="1"/>
    </xf>
    <xf numFmtId="1" fontId="0" fillId="9" borderId="69" xfId="0" applyNumberFormat="1" applyFill="1" applyBorder="1" applyProtection="1">
      <protection hidden="1"/>
    </xf>
    <xf numFmtId="0" fontId="6" fillId="2" borderId="77" xfId="0" applyFont="1" applyFill="1" applyBorder="1" applyAlignment="1" applyProtection="1">
      <alignment horizontal="center" vertical="center"/>
      <protection hidden="1"/>
    </xf>
    <xf numFmtId="0" fontId="6" fillId="2" borderId="78" xfId="0" applyFont="1" applyFill="1" applyBorder="1" applyAlignment="1" applyProtection="1">
      <alignment horizontal="center" vertical="center"/>
      <protection hidden="1"/>
    </xf>
    <xf numFmtId="0" fontId="6" fillId="2" borderId="75" xfId="0" applyFont="1" applyFill="1" applyBorder="1" applyAlignment="1" applyProtection="1">
      <alignment horizontal="center"/>
      <protection hidden="1"/>
    </xf>
    <xf numFmtId="0" fontId="6" fillId="2" borderId="76" xfId="0" applyFont="1" applyFill="1" applyBorder="1" applyAlignment="1" applyProtection="1">
      <alignment horizontal="center"/>
      <protection hidden="1"/>
    </xf>
    <xf numFmtId="0" fontId="0" fillId="3" borderId="22" xfId="0" applyFill="1" applyBorder="1" applyAlignment="1">
      <alignment horizontal="left"/>
    </xf>
    <xf numFmtId="0" fontId="6" fillId="2" borderId="74" xfId="0" applyFont="1" applyFill="1" applyBorder="1" applyAlignment="1" applyProtection="1">
      <alignment horizontal="center"/>
      <protection hidden="1"/>
    </xf>
    <xf numFmtId="10" fontId="6" fillId="2" borderId="55" xfId="0" applyNumberFormat="1" applyFont="1" applyFill="1" applyBorder="1" applyAlignment="1" applyProtection="1">
      <alignment horizontal="center"/>
      <protection hidden="1"/>
    </xf>
    <xf numFmtId="10" fontId="6" fillId="2" borderId="46" xfId="0" applyNumberFormat="1" applyFont="1" applyFill="1" applyBorder="1" applyAlignment="1" applyProtection="1">
      <alignment horizontal="center"/>
      <protection hidden="1"/>
    </xf>
    <xf numFmtId="0" fontId="1" fillId="0" borderId="14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1" xfId="0" applyBorder="1"/>
    <xf numFmtId="0" fontId="1" fillId="0" borderId="1" xfId="0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Labor Mix</a:t>
            </a:r>
          </a:p>
        </c:rich>
      </c:tx>
      <c:layout>
        <c:manualLayout>
          <c:xMode val="edge"/>
          <c:yMode val="edge"/>
          <c:x val="0.39600000000000007"/>
          <c:y val="4.2056170725418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"/>
          <c:y val="0.31308482651145081"/>
          <c:w val="0.49800000000000005"/>
          <c:h val="0.4626178779796064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F9-4A69-9E87-3007D283A1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F9-4A69-9E87-3007D283A10D}"/>
              </c:ext>
            </c:extLst>
          </c:dPt>
          <c:cat>
            <c:strRef>
              <c:f>'Summary Report'!$J$20:$J$22</c:f>
              <c:strCache>
                <c:ptCount val="3"/>
                <c:pt idx="0">
                  <c:v>Percent Competitive</c:v>
                </c:pt>
                <c:pt idx="1">
                  <c:v>Percent Maintenance </c:v>
                </c:pt>
                <c:pt idx="2">
                  <c:v>Percent Repair </c:v>
                </c:pt>
              </c:strCache>
            </c:strRef>
          </c:cat>
          <c:val>
            <c:numRef>
              <c:f>'Summary Report'!$I$20:$I$22</c:f>
              <c:numCache>
                <c:formatCode>0.00%</c:formatCode>
                <c:ptCount val="3"/>
                <c:pt idx="0">
                  <c:v>0.69411764705882351</c:v>
                </c:pt>
                <c:pt idx="1">
                  <c:v>0.12549019607843143</c:v>
                </c:pt>
                <c:pt idx="2">
                  <c:v>0.18039215686274512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F9-4A69-9E87-3007D283A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"/>
          <c:y val="0.85981504594189451"/>
          <c:w val="0.7380000000000001"/>
          <c:h val="0.107476880742736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1</xdr:row>
      <xdr:rowOff>50800</xdr:rowOff>
    </xdr:from>
    <xdr:to>
      <xdr:col>4</xdr:col>
      <xdr:colOff>215900</xdr:colOff>
      <xdr:row>5</xdr:row>
      <xdr:rowOff>122936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15900"/>
          <a:ext cx="1828800" cy="630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29</xdr:row>
      <xdr:rowOff>85725</xdr:rowOff>
    </xdr:from>
    <xdr:to>
      <xdr:col>10</xdr:col>
      <xdr:colOff>123825</xdr:colOff>
      <xdr:row>42</xdr:row>
      <xdr:rowOff>19050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5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32"/>
  <sheetViews>
    <sheetView showGridLines="0" zoomScale="92" workbookViewId="0">
      <selection activeCell="K28" sqref="K28"/>
    </sheetView>
  </sheetViews>
  <sheetFormatPr baseColWidth="10" defaultColWidth="8.83203125" defaultRowHeight="13" x14ac:dyDescent="0.15"/>
  <cols>
    <col min="1" max="1" width="7.1640625" customWidth="1"/>
    <col min="2" max="2" width="7.6640625" customWidth="1"/>
    <col min="3" max="3" width="7.1640625" customWidth="1"/>
    <col min="4" max="5" width="7.33203125" customWidth="1"/>
    <col min="6" max="6" width="7.1640625" customWidth="1"/>
    <col min="11" max="11" width="14.1640625" customWidth="1"/>
  </cols>
  <sheetData>
    <row r="1" spans="1:11" ht="12.75" customHeight="1" x14ac:dyDescent="0.15"/>
    <row r="3" spans="1:11" ht="18" customHeight="1" x14ac:dyDescent="0.15"/>
    <row r="4" spans="1:11" hidden="1" x14ac:dyDescent="0.15"/>
    <row r="8" spans="1:11" ht="44.25" customHeight="1" x14ac:dyDescent="0.45">
      <c r="A8" s="226" t="s">
        <v>15</v>
      </c>
      <c r="B8" s="226"/>
      <c r="C8" s="226"/>
      <c r="D8" s="226"/>
      <c r="E8" s="226"/>
      <c r="F8" s="226"/>
      <c r="G8" s="226"/>
      <c r="H8" s="226"/>
      <c r="I8" s="226"/>
      <c r="J8" s="226"/>
    </row>
    <row r="9" spans="1:11" ht="44.25" customHeight="1" x14ac:dyDescent="0.45">
      <c r="A9" s="227" t="s">
        <v>67</v>
      </c>
      <c r="B9" s="227"/>
      <c r="C9" s="227"/>
      <c r="D9" s="227"/>
      <c r="E9" s="227"/>
      <c r="F9" s="227"/>
      <c r="G9" s="227"/>
      <c r="H9" s="227"/>
      <c r="I9" s="227"/>
      <c r="J9" s="227"/>
      <c r="K9" s="131">
        <f ca="1">TODAY()</f>
        <v>45187</v>
      </c>
    </row>
    <row r="18" spans="1:10" x14ac:dyDescent="0.15">
      <c r="A18" s="72"/>
      <c r="B18" s="72"/>
      <c r="C18" s="72"/>
      <c r="D18" s="72"/>
      <c r="E18" s="72"/>
      <c r="F18" s="72"/>
      <c r="G18" s="72"/>
    </row>
    <row r="19" spans="1:10" x14ac:dyDescent="0.15">
      <c r="A19" s="72"/>
      <c r="B19" s="72"/>
      <c r="C19" s="72"/>
      <c r="D19" s="72"/>
      <c r="E19" s="72"/>
      <c r="F19" s="72"/>
      <c r="G19" s="72"/>
    </row>
    <row r="20" spans="1:10" x14ac:dyDescent="0.15">
      <c r="A20" s="72"/>
      <c r="B20" s="72"/>
      <c r="C20" s="72"/>
      <c r="D20" s="72"/>
      <c r="E20" s="72"/>
      <c r="F20" s="72"/>
      <c r="G20" s="72"/>
    </row>
    <row r="21" spans="1:10" ht="24" thickBot="1" x14ac:dyDescent="0.3">
      <c r="A21" s="88" t="s">
        <v>76</v>
      </c>
      <c r="B21" s="88"/>
      <c r="C21" s="73"/>
      <c r="D21" s="73"/>
      <c r="E21" s="73"/>
      <c r="F21" s="72"/>
      <c r="G21" s="72"/>
    </row>
    <row r="22" spans="1:10" ht="21" thickTop="1" x14ac:dyDescent="0.2">
      <c r="A22" s="71" t="s">
        <v>63</v>
      </c>
    </row>
    <row r="23" spans="1:10" ht="20" x14ac:dyDescent="0.2">
      <c r="A23" s="89"/>
      <c r="B23" s="72"/>
      <c r="C23" s="72"/>
      <c r="D23" s="72"/>
      <c r="E23" s="72"/>
      <c r="F23" s="72"/>
      <c r="G23" s="72"/>
    </row>
    <row r="24" spans="1:10" ht="21" thickBot="1" x14ac:dyDescent="0.25">
      <c r="A24" s="90" t="s">
        <v>77</v>
      </c>
      <c r="B24" s="73"/>
      <c r="C24" s="73"/>
      <c r="D24" s="73"/>
      <c r="E24" s="73"/>
      <c r="F24" s="72"/>
      <c r="G24" s="72"/>
    </row>
    <row r="25" spans="1:10" ht="21" thickTop="1" x14ac:dyDescent="0.2">
      <c r="A25" s="71" t="s">
        <v>57</v>
      </c>
    </row>
    <row r="26" spans="1:10" x14ac:dyDescent="0.15">
      <c r="A26" s="72"/>
      <c r="B26" s="72"/>
      <c r="C26" s="72"/>
      <c r="D26" s="72"/>
      <c r="E26" s="72"/>
      <c r="F26" s="72"/>
      <c r="G26" s="72"/>
    </row>
    <row r="27" spans="1:10" ht="21" thickBot="1" x14ac:dyDescent="0.25">
      <c r="A27" s="87" t="s">
        <v>78</v>
      </c>
      <c r="B27" s="73"/>
      <c r="C27" s="73"/>
      <c r="D27" s="73"/>
      <c r="E27" s="73"/>
      <c r="F27" s="72"/>
      <c r="G27" s="72"/>
    </row>
    <row r="28" spans="1:10" ht="21" thickTop="1" x14ac:dyDescent="0.2">
      <c r="A28" s="71" t="s">
        <v>75</v>
      </c>
      <c r="H28" s="228"/>
      <c r="I28" s="228"/>
      <c r="J28" s="228"/>
    </row>
    <row r="29" spans="1:10" ht="15" customHeight="1" x14ac:dyDescent="0.15">
      <c r="H29" s="228"/>
      <c r="I29" s="228"/>
      <c r="J29" s="228"/>
    </row>
    <row r="30" spans="1:10" x14ac:dyDescent="0.15">
      <c r="H30" s="228"/>
      <c r="I30" s="228"/>
      <c r="J30" s="228"/>
    </row>
    <row r="31" spans="1:10" x14ac:dyDescent="0.15">
      <c r="H31" s="228"/>
      <c r="I31" s="228"/>
      <c r="J31" s="228"/>
    </row>
    <row r="32" spans="1:10" x14ac:dyDescent="0.15">
      <c r="H32" s="228"/>
      <c r="I32" s="228"/>
      <c r="J32" s="228"/>
    </row>
  </sheetData>
  <mergeCells count="3">
    <mergeCell ref="A8:J8"/>
    <mergeCell ref="A9:J9"/>
    <mergeCell ref="H28:J32"/>
  </mergeCells>
  <phoneticPr fontId="0" type="noConversion"/>
  <printOptions horizontalCentered="1"/>
  <pageMargins left="1" right="1" top="1" bottom="2" header="0.5" footer="0.5"/>
  <pageSetup scale="7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101"/>
  <sheetViews>
    <sheetView showGridLines="0" topLeftCell="B1" workbookViewId="0">
      <selection activeCell="B9" sqref="B9"/>
    </sheetView>
  </sheetViews>
  <sheetFormatPr baseColWidth="10" defaultColWidth="0" defaultRowHeight="13" zeroHeight="1" x14ac:dyDescent="0.15"/>
  <cols>
    <col min="1" max="1" width="0" hidden="1" customWidth="1"/>
    <col min="2" max="2" width="9.6640625" customWidth="1"/>
    <col min="3" max="3" width="17.83203125" customWidth="1"/>
    <col min="4" max="4" width="9.1640625" customWidth="1"/>
    <col min="5" max="16384" width="9.1640625" hidden="1"/>
  </cols>
  <sheetData>
    <row r="1" spans="2:4" ht="35.25" customHeight="1" thickBot="1" x14ac:dyDescent="0.2">
      <c r="B1" s="173" t="s">
        <v>64</v>
      </c>
      <c r="C1" s="172" t="s">
        <v>65</v>
      </c>
    </row>
    <row r="2" spans="2:4" x14ac:dyDescent="0.15">
      <c r="B2" s="305">
        <v>40</v>
      </c>
      <c r="C2" s="305">
        <v>34</v>
      </c>
    </row>
    <row r="3" spans="2:4" x14ac:dyDescent="0.15">
      <c r="B3" s="305">
        <v>2353</v>
      </c>
      <c r="C3" s="305">
        <v>20</v>
      </c>
    </row>
    <row r="4" spans="2:4" x14ac:dyDescent="0.15">
      <c r="B4" s="305">
        <v>55</v>
      </c>
      <c r="C4" s="305">
        <v>36</v>
      </c>
    </row>
    <row r="5" spans="2:4" x14ac:dyDescent="0.15">
      <c r="B5" s="305">
        <v>191</v>
      </c>
      <c r="C5" s="305">
        <v>32</v>
      </c>
    </row>
    <row r="6" spans="2:4" x14ac:dyDescent="0.15">
      <c r="B6" s="305">
        <v>4249</v>
      </c>
      <c r="C6" s="305">
        <v>32</v>
      </c>
    </row>
    <row r="7" spans="2:4" x14ac:dyDescent="0.15">
      <c r="B7" s="305">
        <v>376</v>
      </c>
      <c r="C7" s="305">
        <v>20</v>
      </c>
      <c r="D7" t="s">
        <v>66</v>
      </c>
    </row>
    <row r="8" spans="2:4" x14ac:dyDescent="0.15">
      <c r="B8" s="305">
        <v>5532</v>
      </c>
      <c r="C8" s="305">
        <v>38</v>
      </c>
    </row>
    <row r="9" spans="2:4" x14ac:dyDescent="0.15">
      <c r="B9" s="305">
        <v>581</v>
      </c>
      <c r="C9" s="305">
        <v>38</v>
      </c>
    </row>
    <row r="10" spans="2:4" x14ac:dyDescent="0.15">
      <c r="B10" s="305">
        <v>5338</v>
      </c>
      <c r="C10" s="305">
        <v>41</v>
      </c>
    </row>
    <row r="11" spans="2:4" x14ac:dyDescent="0.15">
      <c r="B11" s="305">
        <v>589</v>
      </c>
      <c r="C11" s="305">
        <v>34</v>
      </c>
    </row>
    <row r="12" spans="2:4" x14ac:dyDescent="0.15">
      <c r="B12" s="305">
        <v>7590</v>
      </c>
      <c r="C12" s="305">
        <v>35</v>
      </c>
    </row>
    <row r="13" spans="2:4" x14ac:dyDescent="0.15">
      <c r="B13" s="305">
        <v>4059</v>
      </c>
      <c r="C13" s="305">
        <v>20</v>
      </c>
    </row>
    <row r="14" spans="2:4" x14ac:dyDescent="0.15">
      <c r="B14" s="305">
        <v>9709</v>
      </c>
      <c r="C14" s="305">
        <v>31</v>
      </c>
    </row>
    <row r="15" spans="2:4" x14ac:dyDescent="0.15">
      <c r="B15" s="305">
        <v>3329</v>
      </c>
      <c r="C15" s="305">
        <v>38</v>
      </c>
    </row>
    <row r="16" spans="2:4" x14ac:dyDescent="0.15">
      <c r="B16" s="305">
        <v>795</v>
      </c>
      <c r="C16" s="305">
        <v>38</v>
      </c>
    </row>
    <row r="17" spans="2:3" x14ac:dyDescent="0.15">
      <c r="B17" s="305">
        <v>800</v>
      </c>
      <c r="C17" s="305">
        <v>20</v>
      </c>
    </row>
    <row r="18" spans="2:3" x14ac:dyDescent="0.15">
      <c r="B18" s="305">
        <v>7835</v>
      </c>
      <c r="C18" s="305">
        <v>20</v>
      </c>
    </row>
    <row r="19" spans="2:3" x14ac:dyDescent="0.15">
      <c r="B19" s="305">
        <v>1922</v>
      </c>
      <c r="C19" s="305">
        <v>20</v>
      </c>
    </row>
    <row r="20" spans="2:3" x14ac:dyDescent="0.15">
      <c r="B20" s="305">
        <v>1048</v>
      </c>
      <c r="C20" s="305">
        <v>20</v>
      </c>
    </row>
    <row r="21" spans="2:3" x14ac:dyDescent="0.15">
      <c r="B21" s="305">
        <v>5134</v>
      </c>
      <c r="C21" s="305">
        <v>20</v>
      </c>
    </row>
    <row r="22" spans="2:3" x14ac:dyDescent="0.15">
      <c r="B22" s="305">
        <v>3432</v>
      </c>
      <c r="C22" s="305">
        <v>50</v>
      </c>
    </row>
    <row r="23" spans="2:3" x14ac:dyDescent="0.15">
      <c r="B23" s="305">
        <v>9602</v>
      </c>
      <c r="C23" s="305">
        <v>25</v>
      </c>
    </row>
    <row r="24" spans="2:3" x14ac:dyDescent="0.15">
      <c r="B24" s="305"/>
      <c r="C24" s="305"/>
    </row>
    <row r="25" spans="2:3" x14ac:dyDescent="0.15">
      <c r="B25" s="121"/>
      <c r="C25" s="305"/>
    </row>
    <row r="26" spans="2:3" x14ac:dyDescent="0.15">
      <c r="B26" s="121"/>
      <c r="C26" s="305"/>
    </row>
    <row r="27" spans="2:3" x14ac:dyDescent="0.15">
      <c r="B27" s="121"/>
      <c r="C27" s="305"/>
    </row>
    <row r="28" spans="2:3" x14ac:dyDescent="0.15">
      <c r="B28" s="121"/>
      <c r="C28" s="305"/>
    </row>
    <row r="29" spans="2:3" x14ac:dyDescent="0.15">
      <c r="B29" s="121"/>
      <c r="C29" s="305"/>
    </row>
    <row r="30" spans="2:3" x14ac:dyDescent="0.15">
      <c r="B30" s="121"/>
      <c r="C30" s="305"/>
    </row>
    <row r="31" spans="2:3" x14ac:dyDescent="0.15">
      <c r="B31" s="121"/>
      <c r="C31" s="305"/>
    </row>
    <row r="32" spans="2:3" x14ac:dyDescent="0.15">
      <c r="B32" s="122"/>
      <c r="C32" s="305"/>
    </row>
    <row r="33" spans="2:3" x14ac:dyDescent="0.15">
      <c r="B33" s="122"/>
      <c r="C33" s="305"/>
    </row>
    <row r="34" spans="2:3" x14ac:dyDescent="0.15">
      <c r="B34" s="122"/>
      <c r="C34" s="305"/>
    </row>
    <row r="35" spans="2:3" x14ac:dyDescent="0.15">
      <c r="B35" s="122"/>
      <c r="C35" s="305"/>
    </row>
    <row r="36" spans="2:3" x14ac:dyDescent="0.15">
      <c r="B36" s="122"/>
      <c r="C36" s="305"/>
    </row>
    <row r="37" spans="2:3" x14ac:dyDescent="0.15">
      <c r="B37" s="122"/>
      <c r="C37" s="305"/>
    </row>
    <row r="38" spans="2:3" x14ac:dyDescent="0.15">
      <c r="B38" s="122"/>
      <c r="C38" s="305"/>
    </row>
    <row r="39" spans="2:3" x14ac:dyDescent="0.15">
      <c r="B39" s="122"/>
      <c r="C39" s="305"/>
    </row>
    <row r="40" spans="2:3" x14ac:dyDescent="0.15">
      <c r="B40" s="122"/>
      <c r="C40" s="305"/>
    </row>
    <row r="41" spans="2:3" x14ac:dyDescent="0.15">
      <c r="B41" s="122"/>
      <c r="C41" s="305"/>
    </row>
    <row r="42" spans="2:3" x14ac:dyDescent="0.15">
      <c r="B42" s="122"/>
      <c r="C42" s="305"/>
    </row>
    <row r="43" spans="2:3" x14ac:dyDescent="0.15">
      <c r="B43" s="122"/>
      <c r="C43" s="123"/>
    </row>
    <row r="44" spans="2:3" x14ac:dyDescent="0.15">
      <c r="B44" s="122"/>
      <c r="C44" s="123"/>
    </row>
    <row r="45" spans="2:3" x14ac:dyDescent="0.15">
      <c r="B45" s="122"/>
      <c r="C45" s="123"/>
    </row>
    <row r="46" spans="2:3" x14ac:dyDescent="0.15">
      <c r="B46" s="122"/>
      <c r="C46" s="123"/>
    </row>
    <row r="47" spans="2:3" x14ac:dyDescent="0.15">
      <c r="B47" s="122"/>
      <c r="C47" s="123"/>
    </row>
    <row r="48" spans="2:3" x14ac:dyDescent="0.15">
      <c r="B48" s="122"/>
      <c r="C48" s="123"/>
    </row>
    <row r="49" spans="2:3" x14ac:dyDescent="0.15">
      <c r="B49" s="122"/>
      <c r="C49" s="123"/>
    </row>
    <row r="50" spans="2:3" x14ac:dyDescent="0.15">
      <c r="B50" s="122"/>
      <c r="C50" s="123"/>
    </row>
    <row r="51" spans="2:3" x14ac:dyDescent="0.15">
      <c r="B51" s="122"/>
      <c r="C51" s="123"/>
    </row>
    <row r="52" spans="2:3" x14ac:dyDescent="0.15">
      <c r="B52" s="122"/>
      <c r="C52" s="123"/>
    </row>
    <row r="53" spans="2:3" x14ac:dyDescent="0.15">
      <c r="B53" s="122"/>
      <c r="C53" s="123"/>
    </row>
    <row r="54" spans="2:3" x14ac:dyDescent="0.15">
      <c r="B54" s="122"/>
      <c r="C54" s="123"/>
    </row>
    <row r="55" spans="2:3" x14ac:dyDescent="0.15">
      <c r="B55" s="122"/>
      <c r="C55" s="123"/>
    </row>
    <row r="56" spans="2:3" x14ac:dyDescent="0.15">
      <c r="B56" s="122"/>
      <c r="C56" s="123"/>
    </row>
    <row r="57" spans="2:3" x14ac:dyDescent="0.15">
      <c r="B57" s="122"/>
      <c r="C57" s="123"/>
    </row>
    <row r="58" spans="2:3" x14ac:dyDescent="0.15">
      <c r="B58" s="122"/>
      <c r="C58" s="123"/>
    </row>
    <row r="59" spans="2:3" x14ac:dyDescent="0.15">
      <c r="B59" s="122"/>
      <c r="C59" s="123"/>
    </row>
    <row r="60" spans="2:3" x14ac:dyDescent="0.15">
      <c r="B60" s="122"/>
      <c r="C60" s="123"/>
    </row>
    <row r="61" spans="2:3" x14ac:dyDescent="0.15">
      <c r="B61" s="122"/>
      <c r="C61" s="123"/>
    </row>
    <row r="62" spans="2:3" x14ac:dyDescent="0.15">
      <c r="B62" s="122"/>
      <c r="C62" s="123"/>
    </row>
    <row r="63" spans="2:3" x14ac:dyDescent="0.15">
      <c r="B63" s="122"/>
      <c r="C63" s="123"/>
    </row>
    <row r="64" spans="2:3" x14ac:dyDescent="0.15">
      <c r="B64" s="122"/>
      <c r="C64" s="123"/>
    </row>
    <row r="65" spans="2:3" x14ac:dyDescent="0.15">
      <c r="B65" s="122"/>
      <c r="C65" s="123"/>
    </row>
    <row r="66" spans="2:3" x14ac:dyDescent="0.15">
      <c r="B66" s="122"/>
      <c r="C66" s="123"/>
    </row>
    <row r="67" spans="2:3" x14ac:dyDescent="0.15">
      <c r="B67" s="122"/>
      <c r="C67" s="123"/>
    </row>
    <row r="68" spans="2:3" x14ac:dyDescent="0.15">
      <c r="B68" s="122"/>
      <c r="C68" s="123"/>
    </row>
    <row r="69" spans="2:3" x14ac:dyDescent="0.15">
      <c r="B69" s="122"/>
      <c r="C69" s="123"/>
    </row>
    <row r="70" spans="2:3" x14ac:dyDescent="0.15">
      <c r="B70" s="122"/>
      <c r="C70" s="123"/>
    </row>
    <row r="71" spans="2:3" x14ac:dyDescent="0.15">
      <c r="B71" s="122"/>
      <c r="C71" s="123"/>
    </row>
    <row r="72" spans="2:3" x14ac:dyDescent="0.15">
      <c r="B72" s="122"/>
      <c r="C72" s="123"/>
    </row>
    <row r="73" spans="2:3" x14ac:dyDescent="0.15">
      <c r="B73" s="122"/>
      <c r="C73" s="123"/>
    </row>
    <row r="74" spans="2:3" x14ac:dyDescent="0.15">
      <c r="B74" s="122"/>
      <c r="C74" s="123"/>
    </row>
    <row r="75" spans="2:3" x14ac:dyDescent="0.15">
      <c r="B75" s="122"/>
      <c r="C75" s="123"/>
    </row>
    <row r="76" spans="2:3" x14ac:dyDescent="0.15">
      <c r="B76" s="122"/>
      <c r="C76" s="123"/>
    </row>
    <row r="77" spans="2:3" x14ac:dyDescent="0.15">
      <c r="B77" s="122"/>
      <c r="C77" s="123"/>
    </row>
    <row r="78" spans="2:3" x14ac:dyDescent="0.15">
      <c r="B78" s="122"/>
      <c r="C78" s="123"/>
    </row>
    <row r="79" spans="2:3" x14ac:dyDescent="0.15">
      <c r="B79" s="122"/>
      <c r="C79" s="123"/>
    </row>
    <row r="80" spans="2:3" x14ac:dyDescent="0.15">
      <c r="B80" s="122"/>
      <c r="C80" s="123"/>
    </row>
    <row r="81" spans="2:3" x14ac:dyDescent="0.15">
      <c r="B81" s="122"/>
      <c r="C81" s="123"/>
    </row>
    <row r="82" spans="2:3" x14ac:dyDescent="0.15">
      <c r="B82" s="122"/>
      <c r="C82" s="123"/>
    </row>
    <row r="83" spans="2:3" x14ac:dyDescent="0.15">
      <c r="B83" s="122"/>
      <c r="C83" s="123"/>
    </row>
    <row r="84" spans="2:3" x14ac:dyDescent="0.15">
      <c r="B84" s="122"/>
      <c r="C84" s="123"/>
    </row>
    <row r="85" spans="2:3" x14ac:dyDescent="0.15">
      <c r="B85" s="122"/>
      <c r="C85" s="123"/>
    </row>
    <row r="86" spans="2:3" x14ac:dyDescent="0.15">
      <c r="B86" s="122"/>
      <c r="C86" s="123"/>
    </row>
    <row r="87" spans="2:3" x14ac:dyDescent="0.15">
      <c r="B87" s="122"/>
      <c r="C87" s="123"/>
    </row>
    <row r="88" spans="2:3" x14ac:dyDescent="0.15">
      <c r="B88" s="122"/>
      <c r="C88" s="123"/>
    </row>
    <row r="89" spans="2:3" x14ac:dyDescent="0.15">
      <c r="B89" s="122"/>
      <c r="C89" s="123"/>
    </row>
    <row r="90" spans="2:3" x14ac:dyDescent="0.15">
      <c r="B90" s="122"/>
      <c r="C90" s="123"/>
    </row>
    <row r="91" spans="2:3" x14ac:dyDescent="0.15">
      <c r="B91" s="122"/>
      <c r="C91" s="123"/>
    </row>
    <row r="92" spans="2:3" x14ac:dyDescent="0.15">
      <c r="B92" s="122"/>
      <c r="C92" s="123"/>
    </row>
    <row r="93" spans="2:3" ht="14" thickBot="1" x14ac:dyDescent="0.2">
      <c r="B93" s="124"/>
      <c r="C93" s="125"/>
    </row>
    <row r="94" spans="2:3" x14ac:dyDescent="0.15"/>
    <row r="95" spans="2:3" x14ac:dyDescent="0.15"/>
    <row r="96" spans="2:3" x14ac:dyDescent="0.15"/>
    <row r="97" x14ac:dyDescent="0.15"/>
    <row r="98" x14ac:dyDescent="0.15"/>
    <row r="99" x14ac:dyDescent="0.15"/>
    <row r="100" x14ac:dyDescent="0.15"/>
    <row r="101" x14ac:dyDescent="0.15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125"/>
  <sheetViews>
    <sheetView tabSelected="1" topLeftCell="A3" zoomScaleNormal="100" workbookViewId="0">
      <selection activeCell="AA6" sqref="AA6"/>
    </sheetView>
  </sheetViews>
  <sheetFormatPr baseColWidth="10" defaultColWidth="8.83203125" defaultRowHeight="13" x14ac:dyDescent="0.15"/>
  <cols>
    <col min="1" max="1" width="2" customWidth="1"/>
    <col min="2" max="2" width="3.6640625" customWidth="1"/>
    <col min="3" max="3" width="8.5" customWidth="1"/>
    <col min="4" max="4" width="10.5" customWidth="1"/>
    <col min="6" max="6" width="11.5" customWidth="1"/>
    <col min="7" max="7" width="12.6640625" customWidth="1"/>
    <col min="9" max="9" width="10.83203125" customWidth="1"/>
    <col min="10" max="10" width="9.33203125" customWidth="1"/>
    <col min="11" max="11" width="9" customWidth="1"/>
    <col min="14" max="14" width="10.5" customWidth="1"/>
    <col min="19" max="19" width="10.5" customWidth="1"/>
    <col min="23" max="23" width="10.5" customWidth="1"/>
    <col min="24" max="24" width="2.33203125" customWidth="1"/>
  </cols>
  <sheetData>
    <row r="1" spans="1:24" x14ac:dyDescent="0.1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4" ht="19" thickBot="1" x14ac:dyDescent="0.25">
      <c r="A2" s="140"/>
      <c r="B2" s="140"/>
      <c r="C2" s="244" t="s">
        <v>17</v>
      </c>
      <c r="D2" s="244"/>
      <c r="E2" s="244"/>
      <c r="F2" s="244"/>
      <c r="G2" s="244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0"/>
    </row>
    <row r="3" spans="1:24" ht="20" thickTop="1" thickBot="1" x14ac:dyDescent="0.25">
      <c r="A3" s="140"/>
      <c r="B3" s="140"/>
      <c r="C3" s="148"/>
      <c r="D3" s="147"/>
      <c r="E3" s="147"/>
      <c r="F3" s="149"/>
      <c r="G3" s="233" t="s">
        <v>61</v>
      </c>
      <c r="H3" s="234"/>
      <c r="I3" s="234"/>
      <c r="J3" s="234"/>
      <c r="K3" s="235"/>
      <c r="L3" s="233" t="s">
        <v>7</v>
      </c>
      <c r="M3" s="234"/>
      <c r="N3" s="234"/>
      <c r="O3" s="234"/>
      <c r="P3" s="235"/>
      <c r="Q3" s="233" t="s">
        <v>8</v>
      </c>
      <c r="R3" s="234"/>
      <c r="S3" s="234"/>
      <c r="T3" s="234"/>
      <c r="U3" s="235"/>
      <c r="V3" s="245" t="s">
        <v>9</v>
      </c>
      <c r="W3" s="229" t="s">
        <v>10</v>
      </c>
      <c r="X3" s="140"/>
    </row>
    <row r="4" spans="1:24" ht="14" thickTop="1" x14ac:dyDescent="0.15">
      <c r="A4" s="140"/>
      <c r="B4" s="140"/>
      <c r="C4" s="231" t="s">
        <v>11</v>
      </c>
      <c r="D4" s="240" t="s">
        <v>12</v>
      </c>
      <c r="E4" s="240" t="s">
        <v>13</v>
      </c>
      <c r="F4" s="242" t="s">
        <v>14</v>
      </c>
      <c r="G4" s="236" t="s">
        <v>5</v>
      </c>
      <c r="H4" s="238" t="s">
        <v>1</v>
      </c>
      <c r="I4" s="238" t="s">
        <v>2</v>
      </c>
      <c r="J4" s="238" t="s">
        <v>3</v>
      </c>
      <c r="K4" s="247" t="s">
        <v>4</v>
      </c>
      <c r="L4" s="236" t="s">
        <v>5</v>
      </c>
      <c r="M4" s="238" t="s">
        <v>1</v>
      </c>
      <c r="N4" s="238" t="s">
        <v>2</v>
      </c>
      <c r="O4" s="238" t="s">
        <v>3</v>
      </c>
      <c r="P4" s="247" t="s">
        <v>4</v>
      </c>
      <c r="Q4" s="236" t="s">
        <v>5</v>
      </c>
      <c r="R4" s="238" t="s">
        <v>1</v>
      </c>
      <c r="S4" s="238" t="s">
        <v>2</v>
      </c>
      <c r="T4" s="238" t="s">
        <v>3</v>
      </c>
      <c r="U4" s="247" t="s">
        <v>4</v>
      </c>
      <c r="V4" s="246"/>
      <c r="W4" s="230"/>
      <c r="X4" s="140"/>
    </row>
    <row r="5" spans="1:24" ht="14" thickBot="1" x14ac:dyDescent="0.2">
      <c r="A5" s="140"/>
      <c r="B5" s="140"/>
      <c r="C5" s="232"/>
      <c r="D5" s="241"/>
      <c r="E5" s="241"/>
      <c r="F5" s="243"/>
      <c r="G5" s="237"/>
      <c r="H5" s="239"/>
      <c r="I5" s="239"/>
      <c r="J5" s="239"/>
      <c r="K5" s="248"/>
      <c r="L5" s="237"/>
      <c r="M5" s="239"/>
      <c r="N5" s="239"/>
      <c r="O5" s="239"/>
      <c r="P5" s="248"/>
      <c r="Q5" s="237"/>
      <c r="R5" s="239"/>
      <c r="S5" s="239"/>
      <c r="T5" s="239"/>
      <c r="U5" s="248"/>
      <c r="V5" s="246"/>
      <c r="W5" s="230"/>
      <c r="X5" s="140"/>
    </row>
    <row r="6" spans="1:24" x14ac:dyDescent="0.15">
      <c r="A6" s="140"/>
      <c r="B6" s="141">
        <v>1</v>
      </c>
      <c r="C6" s="303">
        <v>6066558</v>
      </c>
      <c r="D6" s="95">
        <v>2022</v>
      </c>
      <c r="E6" s="304" t="s">
        <v>79</v>
      </c>
      <c r="F6" s="96">
        <v>23613</v>
      </c>
      <c r="G6" s="97">
        <v>18.36</v>
      </c>
      <c r="H6" s="98">
        <v>0.35</v>
      </c>
      <c r="I6" s="95">
        <v>1048</v>
      </c>
      <c r="J6" s="91">
        <f>IF(ISERROR(VLOOKUP('Input Sheet'!$I6,TechNumber,2,FALSE)),"",VLOOKUP('Input Sheet'!$I6,TechNumber,2,FALSE))</f>
        <v>20</v>
      </c>
      <c r="K6" s="94">
        <f t="shared" ref="K6:K69" si="0">IF(ISERROR(H6*J6),"",H6*J6)</f>
        <v>7</v>
      </c>
      <c r="L6" s="111"/>
      <c r="M6" s="112"/>
      <c r="N6" s="113"/>
      <c r="O6" s="91" t="str">
        <f>IF(ISERROR(VLOOKUP('Input Sheet'!$N6,TechNumber,2,FALSE)),"",VLOOKUP('Input Sheet'!$N6,TechNumber,2,FALSE))</f>
        <v/>
      </c>
      <c r="P6" s="94" t="str">
        <f t="shared" ref="P6:P69" si="1">IF(ISERROR(M6*O6)," ",M6*O6)</f>
        <v xml:space="preserve"> </v>
      </c>
      <c r="Q6" s="111"/>
      <c r="R6" s="112"/>
      <c r="S6" s="95"/>
      <c r="T6" s="91" t="str">
        <f>IF(ISERROR(VLOOKUP('Input Sheet'!$S6,TechNumber,2,FALSE)),"",VLOOKUP('Input Sheet'!$S6,TechNumber,2,FALSE))</f>
        <v/>
      </c>
      <c r="U6" s="92" t="str">
        <f t="shared" ref="U6:U69" si="2">IF(ISERROR(R6*T6),"",R6*T6)</f>
        <v/>
      </c>
      <c r="V6" s="93">
        <f>SUM(U6,P6,K6)</f>
        <v>7</v>
      </c>
      <c r="W6" s="118"/>
      <c r="X6" s="140"/>
    </row>
    <row r="7" spans="1:24" x14ac:dyDescent="0.15">
      <c r="A7" s="140"/>
      <c r="B7" s="141">
        <v>2</v>
      </c>
      <c r="C7" s="99"/>
      <c r="D7" s="100"/>
      <c r="E7" s="101"/>
      <c r="F7" s="102"/>
      <c r="G7" s="97">
        <v>18.36</v>
      </c>
      <c r="H7" s="98">
        <v>0.35</v>
      </c>
      <c r="I7" s="100">
        <v>5134</v>
      </c>
      <c r="J7" s="91">
        <f>IF(ISERROR(VLOOKUP('Input Sheet'!$I7,TechNumber,2,FALSE)),"",VLOOKUP('Input Sheet'!$I7,TechNumber,2,FALSE))</f>
        <v>20</v>
      </c>
      <c r="K7" s="94">
        <f t="shared" si="0"/>
        <v>7</v>
      </c>
      <c r="L7" s="97"/>
      <c r="M7" s="98"/>
      <c r="N7" s="100"/>
      <c r="O7" s="91" t="str">
        <f>IF(ISERROR(VLOOKUP('Input Sheet'!$N7,TechNumber,2,FALSE)),"",VLOOKUP('Input Sheet'!$N7,TechNumber,2,FALSE))</f>
        <v/>
      </c>
      <c r="P7" s="94" t="str">
        <f t="shared" si="1"/>
        <v xml:space="preserve"> </v>
      </c>
      <c r="Q7" s="97"/>
      <c r="R7" s="98"/>
      <c r="S7" s="100"/>
      <c r="T7" s="91" t="str">
        <f>IF(ISERROR(VLOOKUP('Input Sheet'!$S7,TechNumber,2,FALSE)),"",VLOOKUP('Input Sheet'!$S7,TechNumber,2,FALSE))</f>
        <v/>
      </c>
      <c r="U7" s="92" t="str">
        <f t="shared" si="2"/>
        <v/>
      </c>
      <c r="V7" s="93">
        <f t="shared" ref="V7:V70" si="3">SUM(U7,P7,K7)</f>
        <v>7</v>
      </c>
      <c r="W7" s="118"/>
      <c r="X7" s="140"/>
    </row>
    <row r="8" spans="1:24" x14ac:dyDescent="0.15">
      <c r="A8" s="140"/>
      <c r="B8" s="141">
        <v>3</v>
      </c>
      <c r="C8" s="99">
        <v>6066556</v>
      </c>
      <c r="D8" s="100">
        <v>2023</v>
      </c>
      <c r="E8" s="306" t="s">
        <v>80</v>
      </c>
      <c r="F8" s="102">
        <v>9912</v>
      </c>
      <c r="G8" s="97">
        <v>20.149999999999999</v>
      </c>
      <c r="H8" s="98">
        <v>0.35</v>
      </c>
      <c r="I8" s="100">
        <v>5134</v>
      </c>
      <c r="J8" s="91">
        <f>IF(ISERROR(VLOOKUP('Input Sheet'!$I8,TechNumber,2,FALSE)),"",VLOOKUP('Input Sheet'!$I8,TechNumber,2,FALSE))</f>
        <v>20</v>
      </c>
      <c r="K8" s="94">
        <f t="shared" si="0"/>
        <v>7</v>
      </c>
      <c r="L8" s="97"/>
      <c r="M8" s="98"/>
      <c r="N8" s="100"/>
      <c r="O8" s="91" t="str">
        <f>IF(ISERROR(VLOOKUP('Input Sheet'!$N8,TechNumber,2,FALSE)),"",VLOOKUP('Input Sheet'!$N8,TechNumber,2,FALSE))</f>
        <v/>
      </c>
      <c r="P8" s="94" t="str">
        <f t="shared" si="1"/>
        <v xml:space="preserve"> </v>
      </c>
      <c r="Q8" s="97"/>
      <c r="R8" s="98"/>
      <c r="S8" s="100"/>
      <c r="T8" s="91" t="str">
        <f>IF(ISERROR(VLOOKUP('Input Sheet'!$S8,TechNumber,2,FALSE)),"",VLOOKUP('Input Sheet'!$S8,TechNumber,2,FALSE))</f>
        <v/>
      </c>
      <c r="U8" s="92" t="str">
        <f t="shared" si="2"/>
        <v/>
      </c>
      <c r="V8" s="93">
        <f t="shared" si="3"/>
        <v>7</v>
      </c>
      <c r="W8" s="118"/>
      <c r="X8" s="140"/>
    </row>
    <row r="9" spans="1:24" x14ac:dyDescent="0.15">
      <c r="A9" s="140"/>
      <c r="B9" s="141">
        <v>4</v>
      </c>
      <c r="C9" s="99"/>
      <c r="D9" s="100"/>
      <c r="E9" s="101"/>
      <c r="F9" s="102"/>
      <c r="G9" s="97">
        <v>20.149999999999999</v>
      </c>
      <c r="H9" s="98">
        <v>0.35</v>
      </c>
      <c r="I9" s="100">
        <v>1048</v>
      </c>
      <c r="J9" s="91">
        <f>IF(ISERROR(VLOOKUP('Input Sheet'!$I9,TechNumber,2,FALSE)),"",VLOOKUP('Input Sheet'!$I9,TechNumber,2,FALSE))</f>
        <v>20</v>
      </c>
      <c r="K9" s="94">
        <f t="shared" si="0"/>
        <v>7</v>
      </c>
      <c r="L9" s="97"/>
      <c r="M9" s="98"/>
      <c r="N9" s="100"/>
      <c r="O9" s="91" t="str">
        <f>IF(ISERROR(VLOOKUP('Input Sheet'!$N9,TechNumber,2,FALSE)),"",VLOOKUP('Input Sheet'!$N9,TechNumber,2,FALSE))</f>
        <v/>
      </c>
      <c r="P9" s="94" t="str">
        <f t="shared" si="1"/>
        <v xml:space="preserve"> </v>
      </c>
      <c r="Q9" s="97"/>
      <c r="R9" s="98"/>
      <c r="S9" s="100"/>
      <c r="T9" s="91" t="str">
        <f>IF(ISERROR(VLOOKUP('Input Sheet'!$S9,TechNumber,2,FALSE)),"",VLOOKUP('Input Sheet'!$S9,TechNumber,2,FALSE))</f>
        <v/>
      </c>
      <c r="U9" s="92" t="str">
        <f t="shared" si="2"/>
        <v/>
      </c>
      <c r="V9" s="93">
        <f t="shared" si="3"/>
        <v>7</v>
      </c>
      <c r="W9" s="118"/>
      <c r="X9" s="140"/>
    </row>
    <row r="10" spans="1:24" x14ac:dyDescent="0.15">
      <c r="A10" s="140"/>
      <c r="B10" s="141">
        <v>5</v>
      </c>
      <c r="C10" s="99">
        <v>6066561</v>
      </c>
      <c r="D10" s="100">
        <v>2020</v>
      </c>
      <c r="E10" s="306" t="s">
        <v>80</v>
      </c>
      <c r="F10" s="102">
        <v>41026</v>
      </c>
      <c r="G10" s="97">
        <v>229.5</v>
      </c>
      <c r="H10" s="98">
        <v>1.7</v>
      </c>
      <c r="I10" s="100">
        <v>7590</v>
      </c>
      <c r="J10" s="91">
        <f>IF(ISERROR(VLOOKUP('Input Sheet'!$I10,TechNumber,2,FALSE)),"",VLOOKUP('Input Sheet'!$I10,TechNumber,2,FALSE))</f>
        <v>35</v>
      </c>
      <c r="K10" s="94">
        <f>IF(ISERROR(H10*J10),"",H10*J10)</f>
        <v>59.5</v>
      </c>
      <c r="L10" s="97"/>
      <c r="M10" s="98"/>
      <c r="N10" s="100"/>
      <c r="O10" s="91" t="str">
        <f>IF(ISERROR(VLOOKUP('Input Sheet'!$N10,TechNumber,2,FALSE)),"",VLOOKUP('Input Sheet'!$N10,TechNumber,2,FALSE))</f>
        <v/>
      </c>
      <c r="P10" s="94" t="str">
        <f t="shared" si="1"/>
        <v xml:space="preserve"> </v>
      </c>
      <c r="Q10" s="97"/>
      <c r="R10" s="98"/>
      <c r="S10" s="100"/>
      <c r="T10" s="91" t="str">
        <f>IF(ISERROR(VLOOKUP('Input Sheet'!$S10,TechNumber,2,FALSE)),"",VLOOKUP('Input Sheet'!$S10,TechNumber,2,FALSE))</f>
        <v/>
      </c>
      <c r="U10" s="92" t="str">
        <f t="shared" si="2"/>
        <v/>
      </c>
      <c r="V10" s="93">
        <f t="shared" si="3"/>
        <v>59.5</v>
      </c>
      <c r="W10" s="118">
        <v>1</v>
      </c>
      <c r="X10" s="140"/>
    </row>
    <row r="11" spans="1:24" x14ac:dyDescent="0.15">
      <c r="A11" s="140"/>
      <c r="B11" s="141">
        <v>6</v>
      </c>
      <c r="C11" s="99">
        <v>6066562</v>
      </c>
      <c r="D11" s="100">
        <v>2021</v>
      </c>
      <c r="E11" s="306" t="s">
        <v>80</v>
      </c>
      <c r="F11" s="102">
        <v>61962</v>
      </c>
      <c r="G11" s="97">
        <v>107.65</v>
      </c>
      <c r="H11" s="98">
        <v>0.85</v>
      </c>
      <c r="I11" s="100">
        <v>2353</v>
      </c>
      <c r="J11" s="91">
        <f>IF(ISERROR(VLOOKUP('Input Sheet'!$I11,TechNumber,2,FALSE)),"",VLOOKUP('Input Sheet'!$I11,TechNumber,2,FALSE))</f>
        <v>20</v>
      </c>
      <c r="K11" s="94">
        <f t="shared" si="0"/>
        <v>17</v>
      </c>
      <c r="L11" s="97">
        <v>52.5</v>
      </c>
      <c r="M11" s="98">
        <v>0.3</v>
      </c>
      <c r="N11" s="100">
        <v>2353</v>
      </c>
      <c r="O11" s="91">
        <f>IF(ISERROR(VLOOKUP('Input Sheet'!$N11,TechNumber,2,FALSE)),"",VLOOKUP('Input Sheet'!$N11,TechNumber,2,FALSE))</f>
        <v>20</v>
      </c>
      <c r="P11" s="94">
        <f t="shared" si="1"/>
        <v>6</v>
      </c>
      <c r="Q11" s="97"/>
      <c r="R11" s="98"/>
      <c r="S11" s="100"/>
      <c r="T11" s="91" t="str">
        <f>IF(ISERROR(VLOOKUP('Input Sheet'!$S11,TechNumber,2,FALSE)),"",VLOOKUP('Input Sheet'!$S11,TechNumber,2,FALSE))</f>
        <v/>
      </c>
      <c r="U11" s="92" t="str">
        <f t="shared" si="2"/>
        <v/>
      </c>
      <c r="V11" s="93">
        <f t="shared" si="3"/>
        <v>23</v>
      </c>
      <c r="W11" s="118"/>
      <c r="X11" s="140"/>
    </row>
    <row r="12" spans="1:24" x14ac:dyDescent="0.15">
      <c r="A12" s="140"/>
      <c r="B12" s="141">
        <v>7</v>
      </c>
      <c r="C12" s="99"/>
      <c r="D12" s="100"/>
      <c r="E12" s="101"/>
      <c r="F12" s="102"/>
      <c r="G12" s="97">
        <v>20.149999999999999</v>
      </c>
      <c r="H12" s="98">
        <v>0.35</v>
      </c>
      <c r="I12" s="100">
        <v>4059</v>
      </c>
      <c r="J12" s="91">
        <f>IF(ISERROR(VLOOKUP('Input Sheet'!$I12,TechNumber,2,FALSE)),"",VLOOKUP('Input Sheet'!$I12,TechNumber,2,FALSE))</f>
        <v>20</v>
      </c>
      <c r="K12" s="94">
        <f t="shared" si="0"/>
        <v>7</v>
      </c>
      <c r="L12" s="97"/>
      <c r="M12" s="98"/>
      <c r="N12" s="100"/>
      <c r="O12" s="91" t="str">
        <f>IF(ISERROR(VLOOKUP('Input Sheet'!$N12,TechNumber,2,FALSE)),"",VLOOKUP('Input Sheet'!$N12,TechNumber,2,FALSE))</f>
        <v/>
      </c>
      <c r="P12" s="94" t="str">
        <f t="shared" si="1"/>
        <v xml:space="preserve"> </v>
      </c>
      <c r="Q12" s="97"/>
      <c r="R12" s="98"/>
      <c r="S12" s="100"/>
      <c r="T12" s="91" t="str">
        <f>IF(ISERROR(VLOOKUP('Input Sheet'!$S12,TechNumber,2,FALSE)),"",VLOOKUP('Input Sheet'!$S12,TechNumber,2,FALSE))</f>
        <v/>
      </c>
      <c r="U12" s="92" t="str">
        <f t="shared" si="2"/>
        <v/>
      </c>
      <c r="V12" s="93">
        <f t="shared" si="3"/>
        <v>7</v>
      </c>
      <c r="W12" s="118"/>
      <c r="X12" s="140"/>
    </row>
    <row r="13" spans="1:24" x14ac:dyDescent="0.15">
      <c r="A13" s="140"/>
      <c r="B13" s="141">
        <v>8</v>
      </c>
      <c r="C13" s="99">
        <v>6066564</v>
      </c>
      <c r="D13" s="100">
        <v>2018</v>
      </c>
      <c r="E13" s="306" t="s">
        <v>80</v>
      </c>
      <c r="F13" s="102">
        <v>95926</v>
      </c>
      <c r="G13" s="97">
        <v>20.149999999999999</v>
      </c>
      <c r="H13" s="98">
        <v>0.35</v>
      </c>
      <c r="I13" s="100">
        <v>1048</v>
      </c>
      <c r="J13" s="91">
        <f>IF(ISERROR(VLOOKUP('Input Sheet'!$I13,TechNumber,2,FALSE)),"",VLOOKUP('Input Sheet'!$I13,TechNumber,2,FALSE))</f>
        <v>20</v>
      </c>
      <c r="K13" s="94">
        <f t="shared" si="0"/>
        <v>7</v>
      </c>
      <c r="L13" s="97"/>
      <c r="M13" s="98"/>
      <c r="N13" s="100"/>
      <c r="O13" s="91" t="str">
        <f>IF(ISERROR(VLOOKUP('Input Sheet'!$N13,TechNumber,2,FALSE)),"",VLOOKUP('Input Sheet'!$N13,TechNumber,2,FALSE))</f>
        <v/>
      </c>
      <c r="P13" s="94" t="str">
        <f t="shared" si="1"/>
        <v xml:space="preserve"> </v>
      </c>
      <c r="Q13" s="97"/>
      <c r="R13" s="98"/>
      <c r="S13" s="100"/>
      <c r="T13" s="91" t="str">
        <f>IF(ISERROR(VLOOKUP('Input Sheet'!$S13,TechNumber,2,FALSE)),"",VLOOKUP('Input Sheet'!$S13,TechNumber,2,FALSE))</f>
        <v/>
      </c>
      <c r="U13" s="92" t="str">
        <f t="shared" si="2"/>
        <v/>
      </c>
      <c r="V13" s="93">
        <f t="shared" si="3"/>
        <v>7</v>
      </c>
      <c r="W13" s="118"/>
      <c r="X13" s="140"/>
    </row>
    <row r="14" spans="1:24" x14ac:dyDescent="0.15">
      <c r="A14" s="140"/>
      <c r="B14" s="141">
        <v>9</v>
      </c>
      <c r="C14" s="99"/>
      <c r="D14" s="100"/>
      <c r="E14" s="101"/>
      <c r="F14" s="102"/>
      <c r="G14" s="97">
        <v>20.149999999999999</v>
      </c>
      <c r="H14" s="98">
        <v>0.35</v>
      </c>
      <c r="I14" s="100">
        <v>5134</v>
      </c>
      <c r="J14" s="91">
        <f>IF(ISERROR(VLOOKUP('Input Sheet'!$I14,TechNumber,2,FALSE)),"",VLOOKUP('Input Sheet'!$I14,TechNumber,2,FALSE))</f>
        <v>20</v>
      </c>
      <c r="K14" s="94">
        <f t="shared" si="0"/>
        <v>7</v>
      </c>
      <c r="L14" s="97"/>
      <c r="M14" s="98"/>
      <c r="N14" s="100"/>
      <c r="O14" s="91" t="str">
        <f>IF(ISERROR(VLOOKUP('Input Sheet'!$N14,TechNumber,2,FALSE)),"",VLOOKUP('Input Sheet'!$N14,TechNumber,2,FALSE))</f>
        <v/>
      </c>
      <c r="P14" s="94" t="str">
        <f t="shared" si="1"/>
        <v xml:space="preserve"> </v>
      </c>
      <c r="Q14" s="97"/>
      <c r="R14" s="98"/>
      <c r="S14" s="100"/>
      <c r="T14" s="91" t="str">
        <f>IF(ISERROR(VLOOKUP('Input Sheet'!$S14,TechNumber,2,FALSE)),"",VLOOKUP('Input Sheet'!$S14,TechNumber,2,FALSE))</f>
        <v/>
      </c>
      <c r="U14" s="92" t="str">
        <f t="shared" si="2"/>
        <v/>
      </c>
      <c r="V14" s="93">
        <f t="shared" si="3"/>
        <v>7</v>
      </c>
      <c r="W14" s="118"/>
      <c r="X14" s="140"/>
    </row>
    <row r="15" spans="1:24" x14ac:dyDescent="0.15">
      <c r="A15" s="140"/>
      <c r="B15" s="141">
        <v>10</v>
      </c>
      <c r="C15" s="99">
        <v>6066567</v>
      </c>
      <c r="D15" s="100">
        <v>2018</v>
      </c>
      <c r="E15" s="306" t="s">
        <v>81</v>
      </c>
      <c r="F15" s="102">
        <v>61231</v>
      </c>
      <c r="G15" s="97">
        <v>18.36</v>
      </c>
      <c r="H15" s="98">
        <v>0.35</v>
      </c>
      <c r="I15" s="100">
        <v>4059</v>
      </c>
      <c r="J15" s="91">
        <f>IF(ISERROR(VLOOKUP('Input Sheet'!$I15,TechNumber,2,FALSE)),"",VLOOKUP('Input Sheet'!$I15,TechNumber,2,FALSE))</f>
        <v>20</v>
      </c>
      <c r="K15" s="94">
        <f t="shared" si="0"/>
        <v>7</v>
      </c>
      <c r="L15" s="97"/>
      <c r="M15" s="98"/>
      <c r="N15" s="100"/>
      <c r="O15" s="91" t="str">
        <f>IF(ISERROR(VLOOKUP('Input Sheet'!$N15,TechNumber,2,FALSE)),"",VLOOKUP('Input Sheet'!$N15,TechNumber,2,FALSE))</f>
        <v/>
      </c>
      <c r="P15" s="94" t="str">
        <f t="shared" si="1"/>
        <v xml:space="preserve"> </v>
      </c>
      <c r="Q15" s="97"/>
      <c r="R15" s="98"/>
      <c r="S15" s="100"/>
      <c r="T15" s="91" t="str">
        <f>IF(ISERROR(VLOOKUP('Input Sheet'!$S15,TechNumber,2,FALSE)),"",VLOOKUP('Input Sheet'!$S15,TechNumber,2,FALSE))</f>
        <v/>
      </c>
      <c r="U15" s="92" t="str">
        <f t="shared" si="2"/>
        <v/>
      </c>
      <c r="V15" s="93">
        <f t="shared" si="3"/>
        <v>7</v>
      </c>
      <c r="W15" s="118">
        <v>1</v>
      </c>
      <c r="X15" s="140"/>
    </row>
    <row r="16" spans="1:24" x14ac:dyDescent="0.15">
      <c r="A16" s="140"/>
      <c r="B16" s="141">
        <v>11</v>
      </c>
      <c r="C16" s="99"/>
      <c r="D16" s="100"/>
      <c r="E16" s="101"/>
      <c r="F16" s="102"/>
      <c r="G16" s="97">
        <v>18.36</v>
      </c>
      <c r="H16" s="98">
        <v>0.35</v>
      </c>
      <c r="I16" s="100">
        <v>2353</v>
      </c>
      <c r="J16" s="91">
        <f>IF(ISERROR(VLOOKUP('Input Sheet'!$I16,TechNumber,2,FALSE)),"",VLOOKUP('Input Sheet'!$I16,TechNumber,2,FALSE))</f>
        <v>20</v>
      </c>
      <c r="K16" s="94">
        <f t="shared" si="0"/>
        <v>7</v>
      </c>
      <c r="L16" s="97"/>
      <c r="M16" s="98"/>
      <c r="N16" s="100"/>
      <c r="O16" s="91" t="str">
        <f>IF(ISERROR(VLOOKUP('Input Sheet'!$N16,TechNumber,2,FALSE)),"",VLOOKUP('Input Sheet'!$N16,TechNumber,2,FALSE))</f>
        <v/>
      </c>
      <c r="P16" s="94" t="str">
        <f t="shared" si="1"/>
        <v xml:space="preserve"> </v>
      </c>
      <c r="Q16" s="97"/>
      <c r="R16" s="98"/>
      <c r="S16" s="100"/>
      <c r="T16" s="91" t="str">
        <f>IF(ISERROR(VLOOKUP('Input Sheet'!$S16,TechNumber,2,FALSE)),"",VLOOKUP('Input Sheet'!$S16,TechNumber,2,FALSE))</f>
        <v/>
      </c>
      <c r="U16" s="92" t="str">
        <f t="shared" si="2"/>
        <v/>
      </c>
      <c r="V16" s="93">
        <f t="shared" si="3"/>
        <v>7</v>
      </c>
      <c r="W16" s="118"/>
      <c r="X16" s="140"/>
    </row>
    <row r="17" spans="1:24" x14ac:dyDescent="0.15">
      <c r="A17" s="140"/>
      <c r="B17" s="141">
        <v>12</v>
      </c>
      <c r="C17" s="99">
        <v>6066568</v>
      </c>
      <c r="D17" s="100">
        <v>2020</v>
      </c>
      <c r="E17" s="306" t="s">
        <v>80</v>
      </c>
      <c r="F17" s="102">
        <v>45179</v>
      </c>
      <c r="G17" s="97">
        <v>20.149999999999999</v>
      </c>
      <c r="H17" s="98">
        <v>0.35</v>
      </c>
      <c r="I17" s="100">
        <v>4059</v>
      </c>
      <c r="J17" s="91">
        <f>IF(ISERROR(VLOOKUP('Input Sheet'!$I17,TechNumber,2,FALSE)),"",VLOOKUP('Input Sheet'!$I17,TechNumber,2,FALSE))</f>
        <v>20</v>
      </c>
      <c r="K17" s="94">
        <f t="shared" si="0"/>
        <v>7</v>
      </c>
      <c r="L17" s="97"/>
      <c r="M17" s="98"/>
      <c r="N17" s="100"/>
      <c r="O17" s="91" t="str">
        <f>IF(ISERROR(VLOOKUP('Input Sheet'!$N17,TechNumber,2,FALSE)),"",VLOOKUP('Input Sheet'!$N17,TechNumber,2,FALSE))</f>
        <v/>
      </c>
      <c r="P17" s="94" t="str">
        <f t="shared" si="1"/>
        <v xml:space="preserve"> </v>
      </c>
      <c r="Q17" s="97"/>
      <c r="R17" s="98"/>
      <c r="S17" s="100"/>
      <c r="T17" s="91" t="str">
        <f>IF(ISERROR(VLOOKUP('Input Sheet'!$S17,TechNumber,2,FALSE)),"",VLOOKUP('Input Sheet'!$S17,TechNumber,2,FALSE))</f>
        <v/>
      </c>
      <c r="U17" s="92" t="str">
        <f t="shared" si="2"/>
        <v/>
      </c>
      <c r="V17" s="93">
        <f t="shared" si="3"/>
        <v>7</v>
      </c>
      <c r="W17" s="118"/>
      <c r="X17" s="140"/>
    </row>
    <row r="18" spans="1:24" x14ac:dyDescent="0.15">
      <c r="A18" s="140"/>
      <c r="B18" s="141">
        <v>13</v>
      </c>
      <c r="C18" s="99"/>
      <c r="D18" s="100"/>
      <c r="E18" s="101"/>
      <c r="F18" s="102"/>
      <c r="G18" s="97">
        <v>107.65</v>
      </c>
      <c r="H18" s="98">
        <v>0.85</v>
      </c>
      <c r="I18" s="100">
        <v>2353</v>
      </c>
      <c r="J18" s="91">
        <f>IF(ISERROR(VLOOKUP('Input Sheet'!$I18,TechNumber,2,FALSE)),"",VLOOKUP('Input Sheet'!$I18,TechNumber,2,FALSE))</f>
        <v>20</v>
      </c>
      <c r="K18" s="94">
        <f t="shared" si="0"/>
        <v>17</v>
      </c>
      <c r="L18" s="97"/>
      <c r="M18" s="98"/>
      <c r="N18" s="100"/>
      <c r="O18" s="91" t="str">
        <f>IF(ISERROR(VLOOKUP('Input Sheet'!$N18,TechNumber,2,FALSE)),"",VLOOKUP('Input Sheet'!$N18,TechNumber,2,FALSE))</f>
        <v/>
      </c>
      <c r="P18" s="94" t="str">
        <f t="shared" si="1"/>
        <v xml:space="preserve"> </v>
      </c>
      <c r="Q18" s="97"/>
      <c r="R18" s="98"/>
      <c r="S18" s="100"/>
      <c r="T18" s="91" t="str">
        <f>IF(ISERROR(VLOOKUP('Input Sheet'!$S18,TechNumber,2,FALSE)),"",VLOOKUP('Input Sheet'!$S18,TechNumber,2,FALSE))</f>
        <v/>
      </c>
      <c r="U18" s="92" t="str">
        <f t="shared" si="2"/>
        <v/>
      </c>
      <c r="V18" s="93">
        <f t="shared" si="3"/>
        <v>17</v>
      </c>
      <c r="W18" s="118"/>
      <c r="X18" s="140"/>
    </row>
    <row r="19" spans="1:24" x14ac:dyDescent="0.15">
      <c r="A19" s="140"/>
      <c r="B19" s="141">
        <v>14</v>
      </c>
      <c r="C19" s="99">
        <v>6066571</v>
      </c>
      <c r="D19" s="100">
        <v>2019</v>
      </c>
      <c r="E19" s="306" t="s">
        <v>82</v>
      </c>
      <c r="F19" s="102">
        <v>24949</v>
      </c>
      <c r="G19" s="97">
        <v>20.149999999999999</v>
      </c>
      <c r="H19" s="98">
        <v>0.35</v>
      </c>
      <c r="I19" s="100">
        <v>7835</v>
      </c>
      <c r="J19" s="91">
        <f>IF(ISERROR(VLOOKUP('Input Sheet'!$I19,TechNumber,2,FALSE)),"",VLOOKUP('Input Sheet'!$I19,TechNumber,2,FALSE))</f>
        <v>20</v>
      </c>
      <c r="K19" s="94">
        <f t="shared" si="0"/>
        <v>7</v>
      </c>
      <c r="L19" s="97"/>
      <c r="M19" s="98"/>
      <c r="N19" s="100"/>
      <c r="O19" s="91" t="str">
        <f>IF(ISERROR(VLOOKUP('Input Sheet'!$N19,TechNumber,2,FALSE)),"",VLOOKUP('Input Sheet'!$N19,TechNumber,2,FALSE))</f>
        <v/>
      </c>
      <c r="P19" s="94" t="str">
        <f t="shared" si="1"/>
        <v xml:space="preserve"> </v>
      </c>
      <c r="Q19" s="97"/>
      <c r="R19" s="98"/>
      <c r="S19" s="100"/>
      <c r="T19" s="91" t="str">
        <f>IF(ISERROR(VLOOKUP('Input Sheet'!$S19,TechNumber,2,FALSE)),"",VLOOKUP('Input Sheet'!$S19,TechNumber,2,FALSE))</f>
        <v/>
      </c>
      <c r="U19" s="92" t="str">
        <f t="shared" si="2"/>
        <v/>
      </c>
      <c r="V19" s="93">
        <f t="shared" si="3"/>
        <v>7</v>
      </c>
      <c r="W19" s="118">
        <v>1</v>
      </c>
      <c r="X19" s="140"/>
    </row>
    <row r="20" spans="1:24" x14ac:dyDescent="0.15">
      <c r="A20" s="140"/>
      <c r="B20" s="141">
        <v>15</v>
      </c>
      <c r="C20" s="99"/>
      <c r="D20" s="100"/>
      <c r="E20" s="101"/>
      <c r="F20" s="102"/>
      <c r="G20" s="97">
        <v>20.149999999999999</v>
      </c>
      <c r="H20" s="98">
        <v>0.35</v>
      </c>
      <c r="I20" s="100">
        <v>1922</v>
      </c>
      <c r="J20" s="91">
        <f>IF(ISERROR(VLOOKUP('Input Sheet'!$I20,TechNumber,2,FALSE)),"",VLOOKUP('Input Sheet'!$I20,TechNumber,2,FALSE))</f>
        <v>20</v>
      </c>
      <c r="K20" s="94">
        <f t="shared" si="0"/>
        <v>7</v>
      </c>
      <c r="L20" s="97"/>
      <c r="M20" s="98"/>
      <c r="N20" s="100"/>
      <c r="O20" s="91" t="str">
        <f>IF(ISERROR(VLOOKUP('Input Sheet'!$N20,TechNumber,2,FALSE)),"",VLOOKUP('Input Sheet'!$N20,TechNumber,2,FALSE))</f>
        <v/>
      </c>
      <c r="P20" s="94" t="str">
        <f t="shared" si="1"/>
        <v xml:space="preserve"> </v>
      </c>
      <c r="Q20" s="97"/>
      <c r="R20" s="98"/>
      <c r="S20" s="100"/>
      <c r="T20" s="91" t="str">
        <f>IF(ISERROR(VLOOKUP('Input Sheet'!$S20,TechNumber,2,FALSE)),"",VLOOKUP('Input Sheet'!$S20,TechNumber,2,FALSE))</f>
        <v/>
      </c>
      <c r="U20" s="92" t="str">
        <f t="shared" si="2"/>
        <v/>
      </c>
      <c r="V20" s="93">
        <f t="shared" si="3"/>
        <v>7</v>
      </c>
      <c r="W20" s="118"/>
      <c r="X20" s="140"/>
    </row>
    <row r="21" spans="1:24" x14ac:dyDescent="0.15">
      <c r="A21" s="140"/>
      <c r="B21" s="141">
        <v>16</v>
      </c>
      <c r="C21" s="99">
        <v>6066572</v>
      </c>
      <c r="D21" s="100">
        <v>2021</v>
      </c>
      <c r="E21" s="306" t="s">
        <v>80</v>
      </c>
      <c r="F21" s="102">
        <v>35261</v>
      </c>
      <c r="G21" s="97">
        <v>20.149999999999999</v>
      </c>
      <c r="H21" s="98">
        <v>0.35</v>
      </c>
      <c r="I21" s="100">
        <v>1048</v>
      </c>
      <c r="J21" s="91">
        <f>IF(ISERROR(VLOOKUP('Input Sheet'!$I21,TechNumber,2,FALSE)),"",VLOOKUP('Input Sheet'!$I21,TechNumber,2,FALSE))</f>
        <v>20</v>
      </c>
      <c r="K21" s="94">
        <f t="shared" si="0"/>
        <v>7</v>
      </c>
      <c r="L21" s="97"/>
      <c r="M21" s="98"/>
      <c r="N21" s="100"/>
      <c r="O21" s="91" t="str">
        <f>IF(ISERROR(VLOOKUP('Input Sheet'!$N21,TechNumber,2,FALSE)),"",VLOOKUP('Input Sheet'!$N21,TechNumber,2,FALSE))</f>
        <v/>
      </c>
      <c r="P21" s="94" t="str">
        <f t="shared" si="1"/>
        <v xml:space="preserve"> </v>
      </c>
      <c r="Q21" s="97"/>
      <c r="R21" s="98"/>
      <c r="S21" s="100"/>
      <c r="T21" s="91" t="str">
        <f>IF(ISERROR(VLOOKUP('Input Sheet'!$S21,TechNumber,2,FALSE)),"",VLOOKUP('Input Sheet'!$S21,TechNumber,2,FALSE))</f>
        <v/>
      </c>
      <c r="U21" s="92" t="str">
        <f t="shared" si="2"/>
        <v/>
      </c>
      <c r="V21" s="93">
        <f t="shared" si="3"/>
        <v>7</v>
      </c>
      <c r="W21" s="118">
        <v>1</v>
      </c>
      <c r="X21" s="140"/>
    </row>
    <row r="22" spans="1:24" x14ac:dyDescent="0.15">
      <c r="A22" s="140"/>
      <c r="B22" s="141">
        <v>17</v>
      </c>
      <c r="C22" s="99"/>
      <c r="D22" s="100"/>
      <c r="E22" s="101"/>
      <c r="F22" s="102"/>
      <c r="G22" s="97">
        <v>20.149999999999999</v>
      </c>
      <c r="H22" s="98">
        <v>0.35</v>
      </c>
      <c r="I22" s="100">
        <v>5134</v>
      </c>
      <c r="J22" s="91">
        <f>IF(ISERROR(VLOOKUP('Input Sheet'!$I22,TechNumber,2,FALSE)),"",VLOOKUP('Input Sheet'!$I22,TechNumber,2,FALSE))</f>
        <v>20</v>
      </c>
      <c r="K22" s="94">
        <f t="shared" si="0"/>
        <v>7</v>
      </c>
      <c r="L22" s="97"/>
      <c r="M22" s="98"/>
      <c r="N22" s="100"/>
      <c r="O22" s="91" t="str">
        <f>IF(ISERROR(VLOOKUP('Input Sheet'!$N22,TechNumber,2,FALSE)),"",VLOOKUP('Input Sheet'!$N22,TechNumber,2,FALSE))</f>
        <v/>
      </c>
      <c r="P22" s="94" t="str">
        <f t="shared" si="1"/>
        <v xml:space="preserve"> </v>
      </c>
      <c r="Q22" s="97"/>
      <c r="R22" s="98"/>
      <c r="S22" s="100"/>
      <c r="T22" s="91" t="str">
        <f>IF(ISERROR(VLOOKUP('Input Sheet'!$S22,TechNumber,2,FALSE)),"",VLOOKUP('Input Sheet'!$S22,TechNumber,2,FALSE))</f>
        <v/>
      </c>
      <c r="U22" s="92" t="str">
        <f t="shared" si="2"/>
        <v/>
      </c>
      <c r="V22" s="93">
        <f t="shared" si="3"/>
        <v>7</v>
      </c>
      <c r="W22" s="118"/>
      <c r="X22" s="140"/>
    </row>
    <row r="23" spans="1:24" x14ac:dyDescent="0.15">
      <c r="A23" s="140"/>
      <c r="B23" s="141">
        <v>18</v>
      </c>
      <c r="C23" s="99">
        <v>6066573</v>
      </c>
      <c r="D23" s="100">
        <v>2018</v>
      </c>
      <c r="E23" s="306" t="s">
        <v>80</v>
      </c>
      <c r="F23" s="102">
        <v>209597</v>
      </c>
      <c r="G23" s="97">
        <v>107.65</v>
      </c>
      <c r="H23" s="98">
        <v>0.85</v>
      </c>
      <c r="I23" s="100">
        <v>7835</v>
      </c>
      <c r="J23" s="91">
        <f>IF(ISERROR(VLOOKUP('Input Sheet'!$I23,TechNumber,2,FALSE)),"",VLOOKUP('Input Sheet'!$I23,TechNumber,2,FALSE))</f>
        <v>20</v>
      </c>
      <c r="K23" s="94">
        <f t="shared" si="0"/>
        <v>17</v>
      </c>
      <c r="L23" s="97"/>
      <c r="M23" s="98"/>
      <c r="N23" s="100"/>
      <c r="O23" s="91" t="str">
        <f>IF(ISERROR(VLOOKUP('Input Sheet'!$N23,TechNumber,2,FALSE)),"",VLOOKUP('Input Sheet'!$N23,TechNumber,2,FALSE))</f>
        <v/>
      </c>
      <c r="P23" s="94" t="str">
        <f t="shared" si="1"/>
        <v xml:space="preserve"> </v>
      </c>
      <c r="Q23" s="97">
        <v>87.5</v>
      </c>
      <c r="R23" s="98">
        <v>0.5</v>
      </c>
      <c r="S23" s="100">
        <v>4249</v>
      </c>
      <c r="T23" s="91">
        <f>IF(ISERROR(VLOOKUP('Input Sheet'!$S23,TechNumber,2,FALSE)),"",VLOOKUP('Input Sheet'!$S23,TechNumber,2,FALSE))</f>
        <v>32</v>
      </c>
      <c r="U23" s="92">
        <f t="shared" si="2"/>
        <v>16</v>
      </c>
      <c r="V23" s="93">
        <f t="shared" si="3"/>
        <v>33</v>
      </c>
      <c r="W23" s="118"/>
      <c r="X23" s="140"/>
    </row>
    <row r="24" spans="1:24" x14ac:dyDescent="0.15">
      <c r="A24" s="140"/>
      <c r="B24" s="141">
        <v>19</v>
      </c>
      <c r="C24" s="99"/>
      <c r="D24" s="100"/>
      <c r="E24" s="101"/>
      <c r="F24" s="102"/>
      <c r="G24" s="97">
        <v>20.149999999999999</v>
      </c>
      <c r="H24" s="98">
        <v>0.35</v>
      </c>
      <c r="I24" s="100">
        <v>1922</v>
      </c>
      <c r="J24" s="91">
        <f>IF(ISERROR(VLOOKUP('Input Sheet'!$I24,TechNumber,2,FALSE)),"",VLOOKUP('Input Sheet'!$I24,TechNumber,2,FALSE))</f>
        <v>20</v>
      </c>
      <c r="K24" s="94">
        <f t="shared" si="0"/>
        <v>7</v>
      </c>
      <c r="L24" s="97"/>
      <c r="M24" s="98"/>
      <c r="N24" s="100"/>
      <c r="O24" s="91" t="str">
        <f>IF(ISERROR(VLOOKUP('Input Sheet'!$N24,TechNumber,2,FALSE)),"",VLOOKUP('Input Sheet'!$N24,TechNumber,2,FALSE))</f>
        <v/>
      </c>
      <c r="P24" s="94" t="str">
        <f t="shared" si="1"/>
        <v xml:space="preserve"> </v>
      </c>
      <c r="Q24" s="97">
        <v>52.5</v>
      </c>
      <c r="R24" s="98">
        <v>0.3</v>
      </c>
      <c r="S24" s="100">
        <v>7835</v>
      </c>
      <c r="T24" s="91">
        <f>IF(ISERROR(VLOOKUP('Input Sheet'!$S24,TechNumber,2,FALSE)),"",VLOOKUP('Input Sheet'!$S24,TechNumber,2,FALSE))</f>
        <v>20</v>
      </c>
      <c r="U24" s="92">
        <f t="shared" si="2"/>
        <v>6</v>
      </c>
      <c r="V24" s="93">
        <f t="shared" si="3"/>
        <v>13</v>
      </c>
      <c r="W24" s="118"/>
      <c r="X24" s="140"/>
    </row>
    <row r="25" spans="1:24" x14ac:dyDescent="0.15">
      <c r="A25" s="140"/>
      <c r="B25" s="141">
        <v>20</v>
      </c>
      <c r="C25" s="99">
        <v>6066585</v>
      </c>
      <c r="D25" s="100">
        <v>2018</v>
      </c>
      <c r="E25" s="306" t="s">
        <v>80</v>
      </c>
      <c r="F25" s="102">
        <v>52750</v>
      </c>
      <c r="G25" s="97">
        <v>18.32</v>
      </c>
      <c r="H25" s="98">
        <v>0.35</v>
      </c>
      <c r="I25" s="100">
        <v>5134</v>
      </c>
      <c r="J25" s="91">
        <f>IF(ISERROR(VLOOKUP('Input Sheet'!$I25,TechNumber,2,FALSE)),"",VLOOKUP('Input Sheet'!$I25,TechNumber,2,FALSE))</f>
        <v>20</v>
      </c>
      <c r="K25" s="94">
        <f t="shared" si="0"/>
        <v>7</v>
      </c>
      <c r="L25" s="97"/>
      <c r="M25" s="98"/>
      <c r="N25" s="100"/>
      <c r="O25" s="91" t="str">
        <f>IF(ISERROR(VLOOKUP('Input Sheet'!$N25,TechNumber,2,FALSE)),"",VLOOKUP('Input Sheet'!$N25,TechNumber,2,FALSE))</f>
        <v/>
      </c>
      <c r="P25" s="94" t="str">
        <f t="shared" si="1"/>
        <v xml:space="preserve"> </v>
      </c>
      <c r="Q25" s="97"/>
      <c r="R25" s="98"/>
      <c r="S25" s="100"/>
      <c r="T25" s="91" t="str">
        <f>IF(ISERROR(VLOOKUP('Input Sheet'!$S25,TechNumber,2,FALSE)),"",VLOOKUP('Input Sheet'!$S25,TechNumber,2,FALSE))</f>
        <v/>
      </c>
      <c r="U25" s="92" t="str">
        <f t="shared" si="2"/>
        <v/>
      </c>
      <c r="V25" s="93">
        <f t="shared" si="3"/>
        <v>7</v>
      </c>
      <c r="W25" s="118">
        <v>1</v>
      </c>
      <c r="X25" s="140"/>
    </row>
    <row r="26" spans="1:24" x14ac:dyDescent="0.15">
      <c r="A26" s="140"/>
      <c r="B26" s="141">
        <v>21</v>
      </c>
      <c r="C26" s="99"/>
      <c r="D26" s="100"/>
      <c r="E26" s="101"/>
      <c r="F26" s="102"/>
      <c r="G26" s="97">
        <v>18.32</v>
      </c>
      <c r="H26" s="98">
        <v>0.35</v>
      </c>
      <c r="I26" s="100">
        <v>1048</v>
      </c>
      <c r="J26" s="91">
        <f>IF(ISERROR(VLOOKUP('Input Sheet'!$I26,TechNumber,2,FALSE)),"",VLOOKUP('Input Sheet'!$I26,TechNumber,2,FALSE))</f>
        <v>20</v>
      </c>
      <c r="K26" s="94">
        <f t="shared" si="0"/>
        <v>7</v>
      </c>
      <c r="L26" s="97"/>
      <c r="M26" s="98"/>
      <c r="N26" s="100"/>
      <c r="O26" s="91" t="str">
        <f>IF(ISERROR(VLOOKUP('Input Sheet'!$N26,TechNumber,2,FALSE)),"",VLOOKUP('Input Sheet'!$N26,TechNumber,2,FALSE))</f>
        <v/>
      </c>
      <c r="P26" s="94" t="str">
        <f t="shared" si="1"/>
        <v xml:space="preserve"> </v>
      </c>
      <c r="Q26" s="97"/>
      <c r="R26" s="98"/>
      <c r="S26" s="100"/>
      <c r="T26" s="91" t="str">
        <f>IF(ISERROR(VLOOKUP('Input Sheet'!$S26,TechNumber,2,FALSE)),"",VLOOKUP('Input Sheet'!$S26,TechNumber,2,FALSE))</f>
        <v/>
      </c>
      <c r="U26" s="92" t="str">
        <f t="shared" si="2"/>
        <v/>
      </c>
      <c r="V26" s="93">
        <f t="shared" si="3"/>
        <v>7</v>
      </c>
      <c r="W26" s="118"/>
      <c r="X26" s="140"/>
    </row>
    <row r="27" spans="1:24" x14ac:dyDescent="0.15">
      <c r="A27" s="140"/>
      <c r="B27" s="141">
        <v>22</v>
      </c>
      <c r="C27" s="99">
        <v>6066541</v>
      </c>
      <c r="D27" s="100">
        <v>2018</v>
      </c>
      <c r="E27" s="306" t="s">
        <v>80</v>
      </c>
      <c r="F27" s="102">
        <v>36949</v>
      </c>
      <c r="G27" s="97">
        <v>20.05</v>
      </c>
      <c r="H27" s="98">
        <v>0.35</v>
      </c>
      <c r="I27" s="100">
        <v>7835</v>
      </c>
      <c r="J27" s="91">
        <f>IF(ISERROR(VLOOKUP('Input Sheet'!$I27,TechNumber,2,FALSE)),"",VLOOKUP('Input Sheet'!$I27,TechNumber,2,FALSE))</f>
        <v>20</v>
      </c>
      <c r="K27" s="94">
        <f t="shared" si="0"/>
        <v>7</v>
      </c>
      <c r="L27" s="97"/>
      <c r="M27" s="98"/>
      <c r="N27" s="100"/>
      <c r="O27" s="91" t="str">
        <f>IF(ISERROR(VLOOKUP('Input Sheet'!$N27,TechNumber,2,FALSE)),"",VLOOKUP('Input Sheet'!$N27,TechNumber,2,FALSE))</f>
        <v/>
      </c>
      <c r="P27" s="94" t="str">
        <f t="shared" si="1"/>
        <v xml:space="preserve"> </v>
      </c>
      <c r="Q27" s="97"/>
      <c r="R27" s="98"/>
      <c r="S27" s="100"/>
      <c r="T27" s="91" t="str">
        <f>IF(ISERROR(VLOOKUP('Input Sheet'!$S27,TechNumber,2,FALSE)),"",VLOOKUP('Input Sheet'!$S27,TechNumber,2,FALSE))</f>
        <v/>
      </c>
      <c r="U27" s="92" t="str">
        <f t="shared" si="2"/>
        <v/>
      </c>
      <c r="V27" s="93">
        <f t="shared" si="3"/>
        <v>7</v>
      </c>
      <c r="W27" s="118">
        <v>1</v>
      </c>
      <c r="X27" s="140"/>
    </row>
    <row r="28" spans="1:24" x14ac:dyDescent="0.15">
      <c r="A28" s="140"/>
      <c r="B28" s="141">
        <v>23</v>
      </c>
      <c r="C28" s="99"/>
      <c r="D28" s="100"/>
      <c r="E28" s="101"/>
      <c r="F28" s="102"/>
      <c r="G28" s="97">
        <v>20.05</v>
      </c>
      <c r="H28" s="98">
        <v>0.35</v>
      </c>
      <c r="I28" s="100">
        <v>1922</v>
      </c>
      <c r="J28" s="91">
        <f>IF(ISERROR(VLOOKUP('Input Sheet'!$I28,TechNumber,2,FALSE)),"",VLOOKUP('Input Sheet'!$I28,TechNumber,2,FALSE))</f>
        <v>20</v>
      </c>
      <c r="K28" s="94">
        <f t="shared" si="0"/>
        <v>7</v>
      </c>
      <c r="L28" s="97"/>
      <c r="M28" s="98"/>
      <c r="N28" s="100"/>
      <c r="O28" s="91" t="str">
        <f>IF(ISERROR(VLOOKUP('Input Sheet'!$N28,TechNumber,2,FALSE)),"",VLOOKUP('Input Sheet'!$N28,TechNumber,2,FALSE))</f>
        <v/>
      </c>
      <c r="P28" s="94" t="str">
        <f t="shared" si="1"/>
        <v xml:space="preserve"> </v>
      </c>
      <c r="Q28" s="97"/>
      <c r="R28" s="98"/>
      <c r="S28" s="100"/>
      <c r="T28" s="91" t="str">
        <f>IF(ISERROR(VLOOKUP('Input Sheet'!$S28,TechNumber,2,FALSE)),"",VLOOKUP('Input Sheet'!$S28,TechNumber,2,FALSE))</f>
        <v/>
      </c>
      <c r="U28" s="92" t="str">
        <f t="shared" si="2"/>
        <v/>
      </c>
      <c r="V28" s="93">
        <f t="shared" si="3"/>
        <v>7</v>
      </c>
      <c r="W28" s="118"/>
      <c r="X28" s="140"/>
    </row>
    <row r="29" spans="1:24" x14ac:dyDescent="0.15">
      <c r="A29" s="140"/>
      <c r="B29" s="141">
        <v>24</v>
      </c>
      <c r="C29" s="99">
        <v>6066545</v>
      </c>
      <c r="D29" s="100">
        <v>2020</v>
      </c>
      <c r="E29" s="306" t="s">
        <v>80</v>
      </c>
      <c r="F29" s="102">
        <v>15026</v>
      </c>
      <c r="G29" s="97">
        <v>127.8</v>
      </c>
      <c r="H29" s="98">
        <v>1.2</v>
      </c>
      <c r="I29" s="100">
        <v>7835</v>
      </c>
      <c r="J29" s="91">
        <f>IF(ISERROR(VLOOKUP('Input Sheet'!$I29,TechNumber,2,FALSE)),"",VLOOKUP('Input Sheet'!$I29,TechNumber,2,FALSE))</f>
        <v>20</v>
      </c>
      <c r="K29" s="94">
        <f t="shared" si="0"/>
        <v>24</v>
      </c>
      <c r="L29" s="97"/>
      <c r="M29" s="98"/>
      <c r="N29" s="100"/>
      <c r="O29" s="91" t="str">
        <f>IF(ISERROR(VLOOKUP('Input Sheet'!$N29,TechNumber,2,FALSE)),"",VLOOKUP('Input Sheet'!$N29,TechNumber,2,FALSE))</f>
        <v/>
      </c>
      <c r="P29" s="94" t="str">
        <f t="shared" si="1"/>
        <v xml:space="preserve"> </v>
      </c>
      <c r="Q29" s="97"/>
      <c r="R29" s="98"/>
      <c r="S29" s="100"/>
      <c r="T29" s="91" t="str">
        <f>IF(ISERROR(VLOOKUP('Input Sheet'!$S29,TechNumber,2,FALSE)),"",VLOOKUP('Input Sheet'!$S29,TechNumber,2,FALSE))</f>
        <v/>
      </c>
      <c r="U29" s="92" t="str">
        <f t="shared" si="2"/>
        <v/>
      </c>
      <c r="V29" s="93">
        <f t="shared" si="3"/>
        <v>24</v>
      </c>
      <c r="W29" s="118"/>
      <c r="X29" s="140"/>
    </row>
    <row r="30" spans="1:24" x14ac:dyDescent="0.15">
      <c r="A30" s="140"/>
      <c r="B30" s="141">
        <v>25</v>
      </c>
      <c r="C30" s="99">
        <v>6066587</v>
      </c>
      <c r="D30" s="100">
        <v>2017</v>
      </c>
      <c r="E30" s="306" t="s">
        <v>83</v>
      </c>
      <c r="F30" s="102">
        <v>29509</v>
      </c>
      <c r="G30" s="97">
        <v>17.309999999999999</v>
      </c>
      <c r="H30" s="98">
        <v>0.35</v>
      </c>
      <c r="I30" s="100">
        <v>2353</v>
      </c>
      <c r="J30" s="91">
        <f>IF(ISERROR(VLOOKUP('Input Sheet'!$I30,TechNumber,2,FALSE)),"",VLOOKUP('Input Sheet'!$I30,TechNumber,2,FALSE))</f>
        <v>20</v>
      </c>
      <c r="K30" s="94">
        <f t="shared" si="0"/>
        <v>7</v>
      </c>
      <c r="L30" s="97"/>
      <c r="M30" s="98"/>
      <c r="N30" s="100"/>
      <c r="O30" s="91" t="str">
        <f>IF(ISERROR(VLOOKUP('Input Sheet'!$N30,TechNumber,2,FALSE)),"",VLOOKUP('Input Sheet'!$N30,TechNumber,2,FALSE))</f>
        <v/>
      </c>
      <c r="P30" s="94" t="str">
        <f t="shared" si="1"/>
        <v xml:space="preserve"> </v>
      </c>
      <c r="Q30" s="97"/>
      <c r="R30" s="98"/>
      <c r="S30" s="100"/>
      <c r="T30" s="91" t="str">
        <f>IF(ISERROR(VLOOKUP('Input Sheet'!$S30,TechNumber,2,FALSE)),"",VLOOKUP('Input Sheet'!$S30,TechNumber,2,FALSE))</f>
        <v/>
      </c>
      <c r="U30" s="92" t="str">
        <f t="shared" si="2"/>
        <v/>
      </c>
      <c r="V30" s="93">
        <f t="shared" si="3"/>
        <v>7</v>
      </c>
      <c r="W30" s="118">
        <v>1</v>
      </c>
      <c r="X30" s="140"/>
    </row>
    <row r="31" spans="1:24" x14ac:dyDescent="0.15">
      <c r="A31" s="140"/>
      <c r="B31" s="141">
        <v>26</v>
      </c>
      <c r="C31" s="99"/>
      <c r="D31" s="100"/>
      <c r="E31" s="101"/>
      <c r="F31" s="102"/>
      <c r="G31" s="97">
        <v>17.309999999999999</v>
      </c>
      <c r="H31" s="98">
        <v>0.35</v>
      </c>
      <c r="I31" s="100">
        <v>4059</v>
      </c>
      <c r="J31" s="91">
        <f>IF(ISERROR(VLOOKUP('Input Sheet'!$I31,TechNumber,2,FALSE)),"",VLOOKUP('Input Sheet'!$I31,TechNumber,2,FALSE))</f>
        <v>20</v>
      </c>
      <c r="K31" s="94">
        <f t="shared" si="0"/>
        <v>7</v>
      </c>
      <c r="L31" s="97"/>
      <c r="M31" s="98"/>
      <c r="N31" s="100"/>
      <c r="O31" s="91" t="str">
        <f>IF(ISERROR(VLOOKUP('Input Sheet'!$N31,TechNumber,2,FALSE)),"",VLOOKUP('Input Sheet'!$N31,TechNumber,2,FALSE))</f>
        <v/>
      </c>
      <c r="P31" s="94" t="str">
        <f t="shared" si="1"/>
        <v xml:space="preserve"> </v>
      </c>
      <c r="Q31" s="97"/>
      <c r="R31" s="98"/>
      <c r="S31" s="100"/>
      <c r="T31" s="91" t="str">
        <f>IF(ISERROR(VLOOKUP('Input Sheet'!$S31,TechNumber,2,FALSE)),"",VLOOKUP('Input Sheet'!$S31,TechNumber,2,FALSE))</f>
        <v/>
      </c>
      <c r="U31" s="92" t="str">
        <f t="shared" si="2"/>
        <v/>
      </c>
      <c r="V31" s="93">
        <f t="shared" si="3"/>
        <v>7</v>
      </c>
      <c r="W31" s="118"/>
      <c r="X31" s="140"/>
    </row>
    <row r="32" spans="1:24" x14ac:dyDescent="0.15">
      <c r="A32" s="140"/>
      <c r="B32" s="141">
        <v>27</v>
      </c>
      <c r="C32" s="99">
        <v>6066586</v>
      </c>
      <c r="D32" s="100">
        <v>2021</v>
      </c>
      <c r="E32" s="306" t="s">
        <v>80</v>
      </c>
      <c r="F32" s="102">
        <v>17755</v>
      </c>
      <c r="G32" s="97">
        <v>9.9700000000000006</v>
      </c>
      <c r="H32" s="98">
        <v>0.35</v>
      </c>
      <c r="I32" s="100">
        <v>7835</v>
      </c>
      <c r="J32" s="91">
        <f>IF(ISERROR(VLOOKUP('Input Sheet'!$I32,TechNumber,2,FALSE)),"",VLOOKUP('Input Sheet'!$I32,TechNumber,2,FALSE))</f>
        <v>20</v>
      </c>
      <c r="K32" s="94">
        <f t="shared" si="0"/>
        <v>7</v>
      </c>
      <c r="L32" s="97"/>
      <c r="M32" s="98"/>
      <c r="N32" s="100"/>
      <c r="O32" s="91" t="str">
        <f>IF(ISERROR(VLOOKUP('Input Sheet'!$N32,TechNumber,2,FALSE)),"",VLOOKUP('Input Sheet'!$N32,TechNumber,2,FALSE))</f>
        <v/>
      </c>
      <c r="P32" s="94" t="str">
        <f t="shared" si="1"/>
        <v xml:space="preserve"> </v>
      </c>
      <c r="Q32" s="97"/>
      <c r="R32" s="98"/>
      <c r="S32" s="100"/>
      <c r="T32" s="91" t="str">
        <f>IF(ISERROR(VLOOKUP('Input Sheet'!$S32,TechNumber,2,FALSE)),"",VLOOKUP('Input Sheet'!$S32,TechNumber,2,FALSE))</f>
        <v/>
      </c>
      <c r="U32" s="92" t="str">
        <f t="shared" si="2"/>
        <v/>
      </c>
      <c r="V32" s="93">
        <f t="shared" si="3"/>
        <v>7</v>
      </c>
      <c r="W32" s="118">
        <v>1</v>
      </c>
      <c r="X32" s="140"/>
    </row>
    <row r="33" spans="1:24" x14ac:dyDescent="0.15">
      <c r="A33" s="140"/>
      <c r="B33" s="141">
        <v>28</v>
      </c>
      <c r="C33" s="99"/>
      <c r="D33" s="100"/>
      <c r="E33" s="101"/>
      <c r="F33" s="102"/>
      <c r="G33" s="97">
        <v>9.9700000000000006</v>
      </c>
      <c r="H33" s="98">
        <v>0.35</v>
      </c>
      <c r="I33" s="100">
        <v>1922</v>
      </c>
      <c r="J33" s="91">
        <f>IF(ISERROR(VLOOKUP('Input Sheet'!$I33,TechNumber,2,FALSE)),"",VLOOKUP('Input Sheet'!$I33,TechNumber,2,FALSE))</f>
        <v>20</v>
      </c>
      <c r="K33" s="94">
        <f t="shared" si="0"/>
        <v>7</v>
      </c>
      <c r="L33" s="97"/>
      <c r="M33" s="98"/>
      <c r="N33" s="100"/>
      <c r="O33" s="91" t="str">
        <f>IF(ISERROR(VLOOKUP('Input Sheet'!$N33,TechNumber,2,FALSE)),"",VLOOKUP('Input Sheet'!$N33,TechNumber,2,FALSE))</f>
        <v/>
      </c>
      <c r="P33" s="94" t="str">
        <f t="shared" si="1"/>
        <v xml:space="preserve"> </v>
      </c>
      <c r="Q33" s="97"/>
      <c r="R33" s="98"/>
      <c r="S33" s="100"/>
      <c r="T33" s="91" t="str">
        <f>IF(ISERROR(VLOOKUP('Input Sheet'!$S33,TechNumber,2,FALSE)),"",VLOOKUP('Input Sheet'!$S33,TechNumber,2,FALSE))</f>
        <v/>
      </c>
      <c r="U33" s="92" t="str">
        <f t="shared" si="2"/>
        <v/>
      </c>
      <c r="V33" s="93">
        <f t="shared" si="3"/>
        <v>7</v>
      </c>
      <c r="W33" s="118"/>
      <c r="X33" s="140"/>
    </row>
    <row r="34" spans="1:24" x14ac:dyDescent="0.15">
      <c r="A34" s="140"/>
      <c r="B34" s="141">
        <v>29</v>
      </c>
      <c r="C34" s="99">
        <v>6066588</v>
      </c>
      <c r="D34" s="100">
        <v>2019</v>
      </c>
      <c r="E34" s="306" t="s">
        <v>80</v>
      </c>
      <c r="F34" s="102">
        <v>46811</v>
      </c>
      <c r="G34" s="97">
        <v>20.04</v>
      </c>
      <c r="H34" s="98">
        <v>0.35</v>
      </c>
      <c r="I34" s="100">
        <v>5134</v>
      </c>
      <c r="J34" s="91">
        <f>IF(ISERROR(VLOOKUP('Input Sheet'!$I34,TechNumber,2,FALSE)),"",VLOOKUP('Input Sheet'!$I34,TechNumber,2,FALSE))</f>
        <v>20</v>
      </c>
      <c r="K34" s="94">
        <f t="shared" si="0"/>
        <v>7</v>
      </c>
      <c r="L34" s="97"/>
      <c r="M34" s="98"/>
      <c r="N34" s="100"/>
      <c r="O34" s="91" t="str">
        <f>IF(ISERROR(VLOOKUP('Input Sheet'!$N34,TechNumber,2,FALSE)),"",VLOOKUP('Input Sheet'!$N34,TechNumber,2,FALSE))</f>
        <v/>
      </c>
      <c r="P34" s="94" t="str">
        <f t="shared" si="1"/>
        <v xml:space="preserve"> </v>
      </c>
      <c r="Q34" s="97"/>
      <c r="R34" s="98"/>
      <c r="S34" s="100"/>
      <c r="T34" s="91" t="str">
        <f>IF(ISERROR(VLOOKUP('Input Sheet'!$S34,TechNumber,2,FALSE)),"",VLOOKUP('Input Sheet'!$S34,TechNumber,2,FALSE))</f>
        <v/>
      </c>
      <c r="U34" s="92" t="str">
        <f t="shared" si="2"/>
        <v/>
      </c>
      <c r="V34" s="93">
        <f t="shared" si="3"/>
        <v>7</v>
      </c>
      <c r="W34" s="118">
        <v>1</v>
      </c>
      <c r="X34" s="140"/>
    </row>
    <row r="35" spans="1:24" x14ac:dyDescent="0.15">
      <c r="A35" s="140"/>
      <c r="B35" s="141">
        <v>30</v>
      </c>
      <c r="C35" s="99"/>
      <c r="D35" s="100"/>
      <c r="E35" s="101"/>
      <c r="F35" s="102"/>
      <c r="G35" s="97">
        <v>20.04</v>
      </c>
      <c r="H35" s="98">
        <v>0.35</v>
      </c>
      <c r="I35" s="100">
        <v>1048</v>
      </c>
      <c r="J35" s="91">
        <f>IF(ISERROR(VLOOKUP('Input Sheet'!$I35,TechNumber,2,FALSE)),"",VLOOKUP('Input Sheet'!$I35,TechNumber,2,FALSE))</f>
        <v>20</v>
      </c>
      <c r="K35" s="94">
        <f t="shared" si="0"/>
        <v>7</v>
      </c>
      <c r="L35" s="97"/>
      <c r="M35" s="98"/>
      <c r="N35" s="100"/>
      <c r="O35" s="91" t="str">
        <f>IF(ISERROR(VLOOKUP('Input Sheet'!$N35,TechNumber,2,FALSE)),"",VLOOKUP('Input Sheet'!$N35,TechNumber,2,FALSE))</f>
        <v/>
      </c>
      <c r="P35" s="94" t="str">
        <f t="shared" si="1"/>
        <v xml:space="preserve"> </v>
      </c>
      <c r="Q35" s="97"/>
      <c r="R35" s="98"/>
      <c r="S35" s="100"/>
      <c r="T35" s="91" t="str">
        <f>IF(ISERROR(VLOOKUP('Input Sheet'!$S35,TechNumber,2,FALSE)),"",VLOOKUP('Input Sheet'!$S35,TechNumber,2,FALSE))</f>
        <v/>
      </c>
      <c r="U35" s="92" t="str">
        <f t="shared" si="2"/>
        <v/>
      </c>
      <c r="V35" s="93">
        <f t="shared" si="3"/>
        <v>7</v>
      </c>
      <c r="W35" s="118"/>
      <c r="X35" s="140"/>
    </row>
    <row r="36" spans="1:24" x14ac:dyDescent="0.15">
      <c r="A36" s="140"/>
      <c r="B36" s="141">
        <v>31</v>
      </c>
      <c r="C36" s="99">
        <v>6066590</v>
      </c>
      <c r="D36" s="100">
        <v>2019</v>
      </c>
      <c r="E36" s="306" t="s">
        <v>84</v>
      </c>
      <c r="F36" s="102">
        <v>24420</v>
      </c>
      <c r="G36" s="97">
        <v>18.32</v>
      </c>
      <c r="H36" s="98">
        <v>0.35</v>
      </c>
      <c r="I36" s="100">
        <v>7835</v>
      </c>
      <c r="J36" s="91">
        <f>IF(ISERROR(VLOOKUP('Input Sheet'!$I36,TechNumber,2,FALSE)),"",VLOOKUP('Input Sheet'!$I36,TechNumber,2,FALSE))</f>
        <v>20</v>
      </c>
      <c r="K36" s="94">
        <f t="shared" si="0"/>
        <v>7</v>
      </c>
      <c r="L36" s="97"/>
      <c r="M36" s="98"/>
      <c r="N36" s="100"/>
      <c r="O36" s="91" t="str">
        <f>IF(ISERROR(VLOOKUP('Input Sheet'!$N36,TechNumber,2,FALSE)),"",VLOOKUP('Input Sheet'!$N36,TechNumber,2,FALSE))</f>
        <v/>
      </c>
      <c r="P36" s="94" t="str">
        <f t="shared" si="1"/>
        <v xml:space="preserve"> </v>
      </c>
      <c r="Q36" s="97"/>
      <c r="R36" s="98"/>
      <c r="S36" s="100"/>
      <c r="T36" s="91" t="str">
        <f>IF(ISERROR(VLOOKUP('Input Sheet'!$S36,TechNumber,2,FALSE)),"",VLOOKUP('Input Sheet'!$S36,TechNumber,2,FALSE))</f>
        <v/>
      </c>
      <c r="U36" s="92" t="str">
        <f t="shared" si="2"/>
        <v/>
      </c>
      <c r="V36" s="93">
        <f t="shared" si="3"/>
        <v>7</v>
      </c>
      <c r="W36" s="118">
        <v>1</v>
      </c>
      <c r="X36" s="140"/>
    </row>
    <row r="37" spans="1:24" x14ac:dyDescent="0.15">
      <c r="A37" s="140"/>
      <c r="B37" s="141">
        <v>32</v>
      </c>
      <c r="C37" s="99"/>
      <c r="D37" s="100"/>
      <c r="E37" s="101"/>
      <c r="F37" s="102"/>
      <c r="G37" s="97">
        <v>18.32</v>
      </c>
      <c r="H37" s="98">
        <v>0.35</v>
      </c>
      <c r="I37" s="100">
        <v>1922</v>
      </c>
      <c r="J37" s="91">
        <f>IF(ISERROR(VLOOKUP('Input Sheet'!$I37,TechNumber,2,FALSE)),"",VLOOKUP('Input Sheet'!$I37,TechNumber,2,FALSE))</f>
        <v>20</v>
      </c>
      <c r="K37" s="94">
        <f t="shared" si="0"/>
        <v>7</v>
      </c>
      <c r="L37" s="97"/>
      <c r="M37" s="98"/>
      <c r="N37" s="100"/>
      <c r="O37" s="91" t="str">
        <f>IF(ISERROR(VLOOKUP('Input Sheet'!$N37,TechNumber,2,FALSE)),"",VLOOKUP('Input Sheet'!$N37,TechNumber,2,FALSE))</f>
        <v/>
      </c>
      <c r="P37" s="94" t="str">
        <f t="shared" si="1"/>
        <v xml:space="preserve"> </v>
      </c>
      <c r="Q37" s="97"/>
      <c r="R37" s="98"/>
      <c r="S37" s="100"/>
      <c r="T37" s="91" t="str">
        <f>IF(ISERROR(VLOOKUP('Input Sheet'!$S37,TechNumber,2,FALSE)),"",VLOOKUP('Input Sheet'!$S37,TechNumber,2,FALSE))</f>
        <v/>
      </c>
      <c r="U37" s="92" t="str">
        <f t="shared" si="2"/>
        <v/>
      </c>
      <c r="V37" s="93">
        <f t="shared" si="3"/>
        <v>7</v>
      </c>
      <c r="W37" s="118"/>
      <c r="X37" s="140"/>
    </row>
    <row r="38" spans="1:24" x14ac:dyDescent="0.15">
      <c r="A38" s="140"/>
      <c r="B38" s="141">
        <v>33</v>
      </c>
      <c r="C38" s="99">
        <v>6066591</v>
      </c>
      <c r="D38" s="100">
        <v>2021</v>
      </c>
      <c r="E38" s="306" t="s">
        <v>85</v>
      </c>
      <c r="F38" s="102">
        <v>37997</v>
      </c>
      <c r="G38" s="97">
        <v>20.04</v>
      </c>
      <c r="H38" s="98">
        <v>0.35</v>
      </c>
      <c r="I38" s="100">
        <v>5134</v>
      </c>
      <c r="J38" s="91">
        <f>IF(ISERROR(VLOOKUP('Input Sheet'!$I38,TechNumber,2,FALSE)),"",VLOOKUP('Input Sheet'!$I38,TechNumber,2,FALSE))</f>
        <v>20</v>
      </c>
      <c r="K38" s="94">
        <f t="shared" si="0"/>
        <v>7</v>
      </c>
      <c r="L38" s="97"/>
      <c r="M38" s="98"/>
      <c r="N38" s="100"/>
      <c r="O38" s="91" t="str">
        <f>IF(ISERROR(VLOOKUP('Input Sheet'!$N38,TechNumber,2,FALSE)),"",VLOOKUP('Input Sheet'!$N38,TechNumber,2,FALSE))</f>
        <v/>
      </c>
      <c r="P38" s="94" t="str">
        <f t="shared" si="1"/>
        <v xml:space="preserve"> </v>
      </c>
      <c r="Q38" s="97"/>
      <c r="R38" s="98"/>
      <c r="S38" s="100"/>
      <c r="T38" s="91" t="str">
        <f>IF(ISERROR(VLOOKUP('Input Sheet'!$S38,TechNumber,2,FALSE)),"",VLOOKUP('Input Sheet'!$S38,TechNumber,2,FALSE))</f>
        <v/>
      </c>
      <c r="U38" s="92" t="str">
        <f t="shared" si="2"/>
        <v/>
      </c>
      <c r="V38" s="93">
        <f t="shared" si="3"/>
        <v>7</v>
      </c>
      <c r="W38" s="118">
        <v>1</v>
      </c>
      <c r="X38" s="140"/>
    </row>
    <row r="39" spans="1:24" x14ac:dyDescent="0.15">
      <c r="A39" s="140"/>
      <c r="B39" s="141">
        <v>34</v>
      </c>
      <c r="C39" s="99"/>
      <c r="D39" s="100"/>
      <c r="E39" s="101"/>
      <c r="F39" s="102"/>
      <c r="G39" s="97">
        <v>20.04</v>
      </c>
      <c r="H39" s="98">
        <v>0.35</v>
      </c>
      <c r="I39" s="100">
        <v>1048</v>
      </c>
      <c r="J39" s="91">
        <f>IF(ISERROR(VLOOKUP('Input Sheet'!$I39,TechNumber,2,FALSE)),"",VLOOKUP('Input Sheet'!$I39,TechNumber,2,FALSE))</f>
        <v>20</v>
      </c>
      <c r="K39" s="94">
        <f t="shared" si="0"/>
        <v>7</v>
      </c>
      <c r="L39" s="97"/>
      <c r="M39" s="98"/>
      <c r="N39" s="100"/>
      <c r="O39" s="91" t="str">
        <f>IF(ISERROR(VLOOKUP('Input Sheet'!$N39,TechNumber,2,FALSE)),"",VLOOKUP('Input Sheet'!$N39,TechNumber,2,FALSE))</f>
        <v/>
      </c>
      <c r="P39" s="94" t="str">
        <f t="shared" si="1"/>
        <v xml:space="preserve"> </v>
      </c>
      <c r="Q39" s="97"/>
      <c r="R39" s="98"/>
      <c r="S39" s="100"/>
      <c r="T39" s="91" t="str">
        <f>IF(ISERROR(VLOOKUP('Input Sheet'!$S39,TechNumber,2,FALSE)),"",VLOOKUP('Input Sheet'!$S39,TechNumber,2,FALSE))</f>
        <v/>
      </c>
      <c r="U39" s="92" t="str">
        <f t="shared" si="2"/>
        <v/>
      </c>
      <c r="V39" s="93">
        <f t="shared" si="3"/>
        <v>7</v>
      </c>
      <c r="W39" s="118"/>
      <c r="X39" s="140"/>
    </row>
    <row r="40" spans="1:24" x14ac:dyDescent="0.15">
      <c r="A40" s="140"/>
      <c r="B40" s="141">
        <v>35</v>
      </c>
      <c r="C40" s="99">
        <v>6066594</v>
      </c>
      <c r="D40" s="100">
        <v>2022</v>
      </c>
      <c r="E40" s="306" t="s">
        <v>80</v>
      </c>
      <c r="F40" s="102">
        <v>15417</v>
      </c>
      <c r="G40" s="97">
        <v>20.05</v>
      </c>
      <c r="H40" s="98">
        <v>0.35</v>
      </c>
      <c r="I40" s="100">
        <v>5134</v>
      </c>
      <c r="J40" s="91">
        <f>IF(ISERROR(VLOOKUP('Input Sheet'!$I40,TechNumber,2,FALSE)),"",VLOOKUP('Input Sheet'!$I40,TechNumber,2,FALSE))</f>
        <v>20</v>
      </c>
      <c r="K40" s="94">
        <f t="shared" si="0"/>
        <v>7</v>
      </c>
      <c r="L40" s="97"/>
      <c r="M40" s="98"/>
      <c r="N40" s="100"/>
      <c r="O40" s="91" t="str">
        <f>IF(ISERROR(VLOOKUP('Input Sheet'!$N40,TechNumber,2,FALSE)),"",VLOOKUP('Input Sheet'!$N40,TechNumber,2,FALSE))</f>
        <v/>
      </c>
      <c r="P40" s="94" t="str">
        <f t="shared" si="1"/>
        <v xml:space="preserve"> </v>
      </c>
      <c r="Q40" s="97"/>
      <c r="R40" s="98"/>
      <c r="S40" s="100"/>
      <c r="T40" s="91" t="str">
        <f>IF(ISERROR(VLOOKUP('Input Sheet'!$S40,TechNumber,2,FALSE)),"",VLOOKUP('Input Sheet'!$S40,TechNumber,2,FALSE))</f>
        <v/>
      </c>
      <c r="U40" s="92" t="str">
        <f t="shared" si="2"/>
        <v/>
      </c>
      <c r="V40" s="93">
        <f t="shared" si="3"/>
        <v>7</v>
      </c>
      <c r="W40" s="118">
        <v>1</v>
      </c>
      <c r="X40" s="140"/>
    </row>
    <row r="41" spans="1:24" x14ac:dyDescent="0.15">
      <c r="A41" s="140"/>
      <c r="B41" s="141">
        <v>36</v>
      </c>
      <c r="C41" s="99"/>
      <c r="D41" s="100"/>
      <c r="E41" s="101"/>
      <c r="F41" s="102"/>
      <c r="G41" s="97">
        <v>20.05</v>
      </c>
      <c r="H41" s="98">
        <v>0.35</v>
      </c>
      <c r="I41" s="100">
        <v>1048</v>
      </c>
      <c r="J41" s="91">
        <f>IF(ISERROR(VLOOKUP('Input Sheet'!$I41,TechNumber,2,FALSE)),"",VLOOKUP('Input Sheet'!$I41,TechNumber,2,FALSE))</f>
        <v>20</v>
      </c>
      <c r="K41" s="94">
        <f t="shared" si="0"/>
        <v>7</v>
      </c>
      <c r="L41" s="97"/>
      <c r="M41" s="98"/>
      <c r="N41" s="100"/>
      <c r="O41" s="91" t="str">
        <f>IF(ISERROR(VLOOKUP('Input Sheet'!$N41,TechNumber,2,FALSE)),"",VLOOKUP('Input Sheet'!$N41,TechNumber,2,FALSE))</f>
        <v/>
      </c>
      <c r="P41" s="94" t="str">
        <f t="shared" si="1"/>
        <v xml:space="preserve"> </v>
      </c>
      <c r="Q41" s="97"/>
      <c r="R41" s="98"/>
      <c r="S41" s="100"/>
      <c r="T41" s="91" t="str">
        <f>IF(ISERROR(VLOOKUP('Input Sheet'!$S41,TechNumber,2,FALSE)),"",VLOOKUP('Input Sheet'!$S41,TechNumber,2,FALSE))</f>
        <v/>
      </c>
      <c r="U41" s="92" t="str">
        <f t="shared" si="2"/>
        <v/>
      </c>
      <c r="V41" s="93">
        <f t="shared" si="3"/>
        <v>7</v>
      </c>
      <c r="W41" s="118"/>
      <c r="X41" s="140"/>
    </row>
    <row r="42" spans="1:24" x14ac:dyDescent="0.15">
      <c r="A42" s="140"/>
      <c r="B42" s="141">
        <v>37</v>
      </c>
      <c r="C42" s="99">
        <v>6066595</v>
      </c>
      <c r="D42" s="100">
        <v>2018</v>
      </c>
      <c r="E42" s="306" t="s">
        <v>86</v>
      </c>
      <c r="F42" s="102">
        <v>103456</v>
      </c>
      <c r="G42" s="97">
        <v>19.149999999999999</v>
      </c>
      <c r="H42" s="98">
        <v>0.35</v>
      </c>
      <c r="I42" s="100">
        <v>4059</v>
      </c>
      <c r="J42" s="91">
        <f>IF(ISERROR(VLOOKUP('Input Sheet'!$I42,TechNumber,2,FALSE)),"",VLOOKUP('Input Sheet'!$I42,TechNumber,2,FALSE))</f>
        <v>20</v>
      </c>
      <c r="K42" s="94">
        <f t="shared" si="0"/>
        <v>7</v>
      </c>
      <c r="L42" s="97"/>
      <c r="M42" s="98"/>
      <c r="N42" s="100"/>
      <c r="O42" s="91" t="str">
        <f>IF(ISERROR(VLOOKUP('Input Sheet'!$N42,TechNumber,2,FALSE)),"",VLOOKUP('Input Sheet'!$N42,TechNumber,2,FALSE))</f>
        <v/>
      </c>
      <c r="P42" s="94" t="str">
        <f t="shared" si="1"/>
        <v xml:space="preserve"> </v>
      </c>
      <c r="Q42" s="97"/>
      <c r="R42" s="98"/>
      <c r="S42" s="100"/>
      <c r="T42" s="91" t="str">
        <f>IF(ISERROR(VLOOKUP('Input Sheet'!$S42,TechNumber,2,FALSE)),"",VLOOKUP('Input Sheet'!$S42,TechNumber,2,FALSE))</f>
        <v/>
      </c>
      <c r="U42" s="92" t="str">
        <f t="shared" si="2"/>
        <v/>
      </c>
      <c r="V42" s="93">
        <f t="shared" si="3"/>
        <v>7</v>
      </c>
      <c r="W42" s="118">
        <v>1</v>
      </c>
      <c r="X42" s="140"/>
    </row>
    <row r="43" spans="1:24" x14ac:dyDescent="0.15">
      <c r="A43" s="140"/>
      <c r="B43" s="141">
        <v>38</v>
      </c>
      <c r="C43" s="99"/>
      <c r="D43" s="100"/>
      <c r="E43" s="101"/>
      <c r="F43" s="102"/>
      <c r="G43" s="97">
        <v>19.149999999999999</v>
      </c>
      <c r="H43" s="98">
        <v>0.35</v>
      </c>
      <c r="I43" s="100">
        <v>2353</v>
      </c>
      <c r="J43" s="91">
        <f>IF(ISERROR(VLOOKUP('Input Sheet'!$I43,TechNumber,2,FALSE)),"",VLOOKUP('Input Sheet'!$I43,TechNumber,2,FALSE))</f>
        <v>20</v>
      </c>
      <c r="K43" s="94">
        <f t="shared" si="0"/>
        <v>7</v>
      </c>
      <c r="L43" s="97"/>
      <c r="M43" s="98"/>
      <c r="N43" s="100"/>
      <c r="O43" s="91" t="str">
        <f>IF(ISERROR(VLOOKUP('Input Sheet'!$N43,TechNumber,2,FALSE)),"",VLOOKUP('Input Sheet'!$N43,TechNumber,2,FALSE))</f>
        <v/>
      </c>
      <c r="P43" s="94" t="str">
        <f t="shared" si="1"/>
        <v xml:space="preserve"> </v>
      </c>
      <c r="Q43" s="97"/>
      <c r="R43" s="98"/>
      <c r="S43" s="100"/>
      <c r="T43" s="91" t="str">
        <f>IF(ISERROR(VLOOKUP('Input Sheet'!$S43,TechNumber,2,FALSE)),"",VLOOKUP('Input Sheet'!$S43,TechNumber,2,FALSE))</f>
        <v/>
      </c>
      <c r="U43" s="92" t="str">
        <f t="shared" si="2"/>
        <v/>
      </c>
      <c r="V43" s="93">
        <f t="shared" si="3"/>
        <v>7</v>
      </c>
      <c r="W43" s="118"/>
      <c r="X43" s="140"/>
    </row>
    <row r="44" spans="1:24" x14ac:dyDescent="0.15">
      <c r="A44" s="140"/>
      <c r="B44" s="141">
        <v>39</v>
      </c>
      <c r="C44" s="99">
        <v>6066599</v>
      </c>
      <c r="D44" s="100">
        <v>2022</v>
      </c>
      <c r="E44" s="306" t="s">
        <v>87</v>
      </c>
      <c r="F44" s="102">
        <v>22717</v>
      </c>
      <c r="G44" s="97">
        <v>16.329999999999998</v>
      </c>
      <c r="H44" s="98">
        <v>0.35</v>
      </c>
      <c r="I44" s="100">
        <v>5134</v>
      </c>
      <c r="J44" s="91">
        <f>IF(ISERROR(VLOOKUP('Input Sheet'!$I44,TechNumber,2,FALSE)),"",VLOOKUP('Input Sheet'!$I44,TechNumber,2,FALSE))</f>
        <v>20</v>
      </c>
      <c r="K44" s="94">
        <f t="shared" si="0"/>
        <v>7</v>
      </c>
      <c r="L44" s="97"/>
      <c r="M44" s="98"/>
      <c r="N44" s="100"/>
      <c r="O44" s="91" t="str">
        <f>IF(ISERROR(VLOOKUP('Input Sheet'!$N44,TechNumber,2,FALSE)),"",VLOOKUP('Input Sheet'!$N44,TechNumber,2,FALSE))</f>
        <v/>
      </c>
      <c r="P44" s="94" t="str">
        <f t="shared" si="1"/>
        <v xml:space="preserve"> </v>
      </c>
      <c r="Q44" s="97"/>
      <c r="R44" s="98"/>
      <c r="S44" s="100"/>
      <c r="T44" s="91" t="str">
        <f>IF(ISERROR(VLOOKUP('Input Sheet'!$S44,TechNumber,2,FALSE)),"",VLOOKUP('Input Sheet'!$S44,TechNumber,2,FALSE))</f>
        <v/>
      </c>
      <c r="U44" s="92" t="str">
        <f t="shared" si="2"/>
        <v/>
      </c>
      <c r="V44" s="93">
        <f t="shared" si="3"/>
        <v>7</v>
      </c>
      <c r="W44" s="118">
        <v>1</v>
      </c>
      <c r="X44" s="140"/>
    </row>
    <row r="45" spans="1:24" x14ac:dyDescent="0.15">
      <c r="A45" s="140"/>
      <c r="B45" s="141">
        <v>40</v>
      </c>
      <c r="C45" s="99"/>
      <c r="D45" s="100"/>
      <c r="E45" s="101"/>
      <c r="F45" s="102"/>
      <c r="G45" s="97">
        <v>16.329999999999998</v>
      </c>
      <c r="H45" s="98">
        <v>0.35</v>
      </c>
      <c r="I45" s="100">
        <v>1048</v>
      </c>
      <c r="J45" s="91">
        <f>IF(ISERROR(VLOOKUP('Input Sheet'!$I45,TechNumber,2,FALSE)),"",VLOOKUP('Input Sheet'!$I45,TechNumber,2,FALSE))</f>
        <v>20</v>
      </c>
      <c r="K45" s="94">
        <f t="shared" si="0"/>
        <v>7</v>
      </c>
      <c r="L45" s="97"/>
      <c r="M45" s="98"/>
      <c r="N45" s="100"/>
      <c r="O45" s="91" t="str">
        <f>IF(ISERROR(VLOOKUP('Input Sheet'!$N45,TechNumber,2,FALSE)),"",VLOOKUP('Input Sheet'!$N45,TechNumber,2,FALSE))</f>
        <v/>
      </c>
      <c r="P45" s="94" t="str">
        <f t="shared" si="1"/>
        <v xml:space="preserve"> </v>
      </c>
      <c r="Q45" s="97"/>
      <c r="R45" s="98"/>
      <c r="S45" s="100"/>
      <c r="T45" s="91" t="str">
        <f>IF(ISERROR(VLOOKUP('Input Sheet'!$S45,TechNumber,2,FALSE)),"",VLOOKUP('Input Sheet'!$S45,TechNumber,2,FALSE))</f>
        <v/>
      </c>
      <c r="U45" s="92" t="str">
        <f t="shared" si="2"/>
        <v/>
      </c>
      <c r="V45" s="93">
        <f t="shared" si="3"/>
        <v>7</v>
      </c>
      <c r="W45" s="118"/>
      <c r="X45" s="140"/>
    </row>
    <row r="46" spans="1:24" x14ac:dyDescent="0.15">
      <c r="A46" s="140"/>
      <c r="B46" s="141">
        <v>41</v>
      </c>
      <c r="C46" s="99">
        <v>6066604</v>
      </c>
      <c r="D46" s="100">
        <v>2015</v>
      </c>
      <c r="E46" s="306" t="s">
        <v>80</v>
      </c>
      <c r="F46" s="102">
        <v>96796</v>
      </c>
      <c r="G46" s="97"/>
      <c r="H46" s="98"/>
      <c r="I46" s="100"/>
      <c r="J46" s="91" t="str">
        <f>IF(ISERROR(VLOOKUP('Input Sheet'!$I46,TechNumber,2,FALSE)),"",VLOOKUP('Input Sheet'!$I46,TechNumber,2,FALSE))</f>
        <v/>
      </c>
      <c r="K46" s="94" t="str">
        <f t="shared" si="0"/>
        <v/>
      </c>
      <c r="L46" s="97">
        <v>192.5</v>
      </c>
      <c r="M46" s="98">
        <v>1.1000000000000001</v>
      </c>
      <c r="N46" s="100">
        <v>7590</v>
      </c>
      <c r="O46" s="91">
        <f>IF(ISERROR(VLOOKUP('Input Sheet'!$N46,TechNumber,2,FALSE)),"",VLOOKUP('Input Sheet'!$N46,TechNumber,2,FALSE))</f>
        <v>35</v>
      </c>
      <c r="P46" s="94">
        <f t="shared" si="1"/>
        <v>38.5</v>
      </c>
      <c r="Q46" s="97"/>
      <c r="R46" s="98"/>
      <c r="S46" s="100"/>
      <c r="T46" s="91" t="str">
        <f>IF(ISERROR(VLOOKUP('Input Sheet'!$S46,TechNumber,2,FALSE)),"",VLOOKUP('Input Sheet'!$S46,TechNumber,2,FALSE))</f>
        <v/>
      </c>
      <c r="U46" s="92" t="str">
        <f t="shared" si="2"/>
        <v/>
      </c>
      <c r="V46" s="93">
        <f t="shared" si="3"/>
        <v>38.5</v>
      </c>
      <c r="W46" s="118"/>
      <c r="X46" s="140"/>
    </row>
    <row r="47" spans="1:24" x14ac:dyDescent="0.15">
      <c r="A47" s="140"/>
      <c r="B47" s="141">
        <v>42</v>
      </c>
      <c r="C47" s="99">
        <v>6066534</v>
      </c>
      <c r="D47" s="100">
        <v>2018</v>
      </c>
      <c r="E47" s="306" t="s">
        <v>80</v>
      </c>
      <c r="F47" s="102">
        <v>56521</v>
      </c>
      <c r="G47" s="97"/>
      <c r="H47" s="98"/>
      <c r="I47" s="100"/>
      <c r="J47" s="91" t="str">
        <f>IF(ISERROR(VLOOKUP('Input Sheet'!$I47,TechNumber,2,FALSE)),"",VLOOKUP('Input Sheet'!$I47,TechNumber,2,FALSE))</f>
        <v/>
      </c>
      <c r="K47" s="94" t="str">
        <f t="shared" si="0"/>
        <v/>
      </c>
      <c r="L47" s="97"/>
      <c r="M47" s="98"/>
      <c r="N47" s="100"/>
      <c r="O47" s="91" t="str">
        <f>IF(ISERROR(VLOOKUP('Input Sheet'!$N47,TechNumber,2,FALSE)),"",VLOOKUP('Input Sheet'!$N47,TechNumber,2,FALSE))</f>
        <v/>
      </c>
      <c r="P47" s="94" t="str">
        <f t="shared" si="1"/>
        <v xml:space="preserve"> </v>
      </c>
      <c r="Q47" s="97">
        <v>385</v>
      </c>
      <c r="R47" s="98">
        <v>2.2000000000000002</v>
      </c>
      <c r="S47" s="100">
        <v>5532</v>
      </c>
      <c r="T47" s="91">
        <f>IF(ISERROR(VLOOKUP('Input Sheet'!$S47,TechNumber,2,FALSE)),"",VLOOKUP('Input Sheet'!$S47,TechNumber,2,FALSE))</f>
        <v>38</v>
      </c>
      <c r="U47" s="92">
        <f t="shared" si="2"/>
        <v>83.600000000000009</v>
      </c>
      <c r="V47" s="93">
        <f t="shared" si="3"/>
        <v>83.600000000000009</v>
      </c>
      <c r="W47" s="118"/>
      <c r="X47" s="140"/>
    </row>
    <row r="48" spans="1:24" x14ac:dyDescent="0.15">
      <c r="A48" s="140"/>
      <c r="B48" s="141">
        <v>43</v>
      </c>
      <c r="C48" s="99">
        <v>6066565</v>
      </c>
      <c r="D48" s="100">
        <v>2013</v>
      </c>
      <c r="E48" s="306" t="s">
        <v>88</v>
      </c>
      <c r="F48" s="102">
        <v>45939</v>
      </c>
      <c r="G48" s="97"/>
      <c r="H48" s="98"/>
      <c r="I48" s="100"/>
      <c r="J48" s="91" t="str">
        <f>IF(ISERROR(VLOOKUP('Input Sheet'!$I48,TechNumber,2,FALSE)),"",VLOOKUP('Input Sheet'!$I48,TechNumber,2,FALSE))</f>
        <v/>
      </c>
      <c r="K48" s="94" t="str">
        <f t="shared" si="0"/>
        <v/>
      </c>
      <c r="L48" s="97">
        <v>347.07</v>
      </c>
      <c r="M48" s="98">
        <v>1.8</v>
      </c>
      <c r="N48" s="100">
        <v>7590</v>
      </c>
      <c r="O48" s="91">
        <f>IF(ISERROR(VLOOKUP('Input Sheet'!$N48,TechNumber,2,FALSE)),"",VLOOKUP('Input Sheet'!$N48,TechNumber,2,FALSE))</f>
        <v>35</v>
      </c>
      <c r="P48" s="94">
        <f t="shared" si="1"/>
        <v>63</v>
      </c>
      <c r="Q48" s="97"/>
      <c r="R48" s="98"/>
      <c r="S48" s="100"/>
      <c r="T48" s="91" t="str">
        <f>IF(ISERROR(VLOOKUP('Input Sheet'!$S48,TechNumber,2,FALSE)),"",VLOOKUP('Input Sheet'!$S48,TechNumber,2,FALSE))</f>
        <v/>
      </c>
      <c r="U48" s="92" t="str">
        <f t="shared" si="2"/>
        <v/>
      </c>
      <c r="V48" s="93">
        <f t="shared" si="3"/>
        <v>63</v>
      </c>
      <c r="W48" s="118">
        <v>1</v>
      </c>
      <c r="X48" s="140"/>
    </row>
    <row r="49" spans="1:24" x14ac:dyDescent="0.15">
      <c r="A49" s="140"/>
      <c r="B49" s="141">
        <v>44</v>
      </c>
      <c r="C49" s="99">
        <v>6066537</v>
      </c>
      <c r="D49" s="100">
        <v>2015</v>
      </c>
      <c r="E49" s="306" t="s">
        <v>83</v>
      </c>
      <c r="F49" s="102">
        <v>45205</v>
      </c>
      <c r="G49" s="97"/>
      <c r="H49" s="98"/>
      <c r="I49" s="100"/>
      <c r="J49" s="91" t="str">
        <f>IF(ISERROR(VLOOKUP('Input Sheet'!$I49,TechNumber,2,FALSE)),"",VLOOKUP('Input Sheet'!$I49,TechNumber,2,FALSE))</f>
        <v/>
      </c>
      <c r="K49" s="94" t="str">
        <f t="shared" si="0"/>
        <v/>
      </c>
      <c r="L49" s="97"/>
      <c r="M49" s="98"/>
      <c r="N49" s="100"/>
      <c r="O49" s="91" t="str">
        <f>IF(ISERROR(VLOOKUP('Input Sheet'!$N49,TechNumber,2,FALSE)),"",VLOOKUP('Input Sheet'!$N49,TechNumber,2,FALSE))</f>
        <v/>
      </c>
      <c r="P49" s="94" t="str">
        <f t="shared" si="1"/>
        <v xml:space="preserve"> </v>
      </c>
      <c r="Q49" s="97">
        <v>280</v>
      </c>
      <c r="R49" s="98">
        <v>1.6</v>
      </c>
      <c r="S49" s="100">
        <v>7590</v>
      </c>
      <c r="T49" s="91">
        <f>IF(ISERROR(VLOOKUP('Input Sheet'!$S49,TechNumber,2,FALSE)),"",VLOOKUP('Input Sheet'!$S49,TechNumber,2,FALSE))</f>
        <v>35</v>
      </c>
      <c r="U49" s="92">
        <f t="shared" si="2"/>
        <v>56</v>
      </c>
      <c r="V49" s="93">
        <f t="shared" si="3"/>
        <v>56</v>
      </c>
      <c r="W49" s="118"/>
      <c r="X49" s="140"/>
    </row>
    <row r="50" spans="1:24" x14ac:dyDescent="0.15">
      <c r="A50" s="140"/>
      <c r="B50" s="141">
        <v>45</v>
      </c>
      <c r="C50" s="99"/>
      <c r="D50" s="100"/>
      <c r="E50" s="101"/>
      <c r="F50" s="102"/>
      <c r="G50" s="97"/>
      <c r="H50" s="98"/>
      <c r="I50" s="100"/>
      <c r="J50" s="91" t="str">
        <f>IF(ISERROR(VLOOKUP('Input Sheet'!$I50,TechNumber,2,FALSE)),"",VLOOKUP('Input Sheet'!$I50,TechNumber,2,FALSE))</f>
        <v/>
      </c>
      <c r="K50" s="94" t="str">
        <f t="shared" si="0"/>
        <v/>
      </c>
      <c r="L50" s="97"/>
      <c r="M50" s="98"/>
      <c r="N50" s="100"/>
      <c r="O50" s="91" t="str">
        <f>IF(ISERROR(VLOOKUP('Input Sheet'!$N50,TechNumber,2,FALSE)),"",VLOOKUP('Input Sheet'!$N50,TechNumber,2,FALSE))</f>
        <v/>
      </c>
      <c r="P50" s="94" t="str">
        <f t="shared" si="1"/>
        <v xml:space="preserve"> </v>
      </c>
      <c r="Q50" s="97"/>
      <c r="R50" s="98"/>
      <c r="S50" s="100"/>
      <c r="T50" s="91" t="str">
        <f>IF(ISERROR(VLOOKUP('Input Sheet'!$S50,TechNumber,2,FALSE)),"",VLOOKUP('Input Sheet'!$S50,TechNumber,2,FALSE))</f>
        <v/>
      </c>
      <c r="U50" s="92" t="str">
        <f t="shared" si="2"/>
        <v/>
      </c>
      <c r="V50" s="93">
        <f t="shared" si="3"/>
        <v>0</v>
      </c>
      <c r="W50" s="118"/>
      <c r="X50" s="140"/>
    </row>
    <row r="51" spans="1:24" x14ac:dyDescent="0.15">
      <c r="A51" s="140"/>
      <c r="B51" s="141">
        <v>46</v>
      </c>
      <c r="C51" s="99"/>
      <c r="D51" s="100"/>
      <c r="E51" s="101"/>
      <c r="F51" s="102"/>
      <c r="G51" s="97"/>
      <c r="H51" s="98"/>
      <c r="I51" s="100"/>
      <c r="J51" s="91" t="str">
        <f>IF(ISERROR(VLOOKUP('Input Sheet'!$I51,TechNumber,2,FALSE)),"",VLOOKUP('Input Sheet'!$I51,TechNumber,2,FALSE))</f>
        <v/>
      </c>
      <c r="K51" s="94" t="str">
        <f t="shared" si="0"/>
        <v/>
      </c>
      <c r="L51" s="97"/>
      <c r="M51" s="98"/>
      <c r="N51" s="100"/>
      <c r="O51" s="91" t="str">
        <f>IF(ISERROR(VLOOKUP('Input Sheet'!$N51,TechNumber,2,FALSE)),"",VLOOKUP('Input Sheet'!$N51,TechNumber,2,FALSE))</f>
        <v/>
      </c>
      <c r="P51" s="94" t="str">
        <f t="shared" si="1"/>
        <v xml:space="preserve"> </v>
      </c>
      <c r="Q51" s="97"/>
      <c r="R51" s="98"/>
      <c r="S51" s="100"/>
      <c r="T51" s="91" t="str">
        <f>IF(ISERROR(VLOOKUP('Input Sheet'!$S51,TechNumber,2,FALSE)),"",VLOOKUP('Input Sheet'!$S51,TechNumber,2,FALSE))</f>
        <v/>
      </c>
      <c r="U51" s="92" t="str">
        <f t="shared" si="2"/>
        <v/>
      </c>
      <c r="V51" s="93">
        <f t="shared" si="3"/>
        <v>0</v>
      </c>
      <c r="W51" s="118"/>
      <c r="X51" s="140"/>
    </row>
    <row r="52" spans="1:24" x14ac:dyDescent="0.15">
      <c r="A52" s="140"/>
      <c r="B52" s="141">
        <v>47</v>
      </c>
      <c r="C52" s="99"/>
      <c r="D52" s="100"/>
      <c r="E52" s="101"/>
      <c r="F52" s="102"/>
      <c r="G52" s="97"/>
      <c r="H52" s="98"/>
      <c r="I52" s="100"/>
      <c r="J52" s="91" t="str">
        <f>IF(ISERROR(VLOOKUP('Input Sheet'!$I52,TechNumber,2,FALSE)),"",VLOOKUP('Input Sheet'!$I52,TechNumber,2,FALSE))</f>
        <v/>
      </c>
      <c r="K52" s="94" t="str">
        <f t="shared" si="0"/>
        <v/>
      </c>
      <c r="L52" s="97"/>
      <c r="M52" s="98"/>
      <c r="N52" s="100"/>
      <c r="O52" s="91" t="str">
        <f>IF(ISERROR(VLOOKUP('Input Sheet'!$N52,TechNumber,2,FALSE)),"",VLOOKUP('Input Sheet'!$N52,TechNumber,2,FALSE))</f>
        <v/>
      </c>
      <c r="P52" s="94" t="str">
        <f t="shared" si="1"/>
        <v xml:space="preserve"> </v>
      </c>
      <c r="Q52" s="97"/>
      <c r="R52" s="98"/>
      <c r="S52" s="100"/>
      <c r="T52" s="91" t="str">
        <f>IF(ISERROR(VLOOKUP('Input Sheet'!$S52,TechNumber,2,FALSE)),"",VLOOKUP('Input Sheet'!$S52,TechNumber,2,FALSE))</f>
        <v/>
      </c>
      <c r="U52" s="92" t="str">
        <f t="shared" si="2"/>
        <v/>
      </c>
      <c r="V52" s="93">
        <f t="shared" si="3"/>
        <v>0</v>
      </c>
      <c r="W52" s="118"/>
      <c r="X52" s="140"/>
    </row>
    <row r="53" spans="1:24" x14ac:dyDescent="0.15">
      <c r="A53" s="140"/>
      <c r="B53" s="141">
        <v>48</v>
      </c>
      <c r="C53" s="99"/>
      <c r="D53" s="100"/>
      <c r="E53" s="101"/>
      <c r="F53" s="102"/>
      <c r="G53" s="97"/>
      <c r="H53" s="98"/>
      <c r="I53" s="100"/>
      <c r="J53" s="91" t="str">
        <f>IF(ISERROR(VLOOKUP('Input Sheet'!$I53,TechNumber,2,FALSE)),"",VLOOKUP('Input Sheet'!$I53,TechNumber,2,FALSE))</f>
        <v/>
      </c>
      <c r="K53" s="94" t="str">
        <f t="shared" si="0"/>
        <v/>
      </c>
      <c r="L53" s="97"/>
      <c r="M53" s="98"/>
      <c r="N53" s="100"/>
      <c r="O53" s="91" t="str">
        <f>IF(ISERROR(VLOOKUP('Input Sheet'!$N53,TechNumber,2,FALSE)),"",VLOOKUP('Input Sheet'!$N53,TechNumber,2,FALSE))</f>
        <v/>
      </c>
      <c r="P53" s="94" t="str">
        <f t="shared" si="1"/>
        <v xml:space="preserve"> </v>
      </c>
      <c r="Q53" s="97"/>
      <c r="R53" s="98"/>
      <c r="S53" s="100"/>
      <c r="T53" s="91" t="str">
        <f>IF(ISERROR(VLOOKUP('Input Sheet'!$S53,TechNumber,2,FALSE)),"",VLOOKUP('Input Sheet'!$S53,TechNumber,2,FALSE))</f>
        <v/>
      </c>
      <c r="U53" s="92" t="str">
        <f t="shared" si="2"/>
        <v/>
      </c>
      <c r="V53" s="93">
        <f t="shared" si="3"/>
        <v>0</v>
      </c>
      <c r="W53" s="118"/>
      <c r="X53" s="140"/>
    </row>
    <row r="54" spans="1:24" x14ac:dyDescent="0.15">
      <c r="A54" s="140"/>
      <c r="B54" s="141">
        <v>49</v>
      </c>
      <c r="C54" s="99"/>
      <c r="D54" s="100"/>
      <c r="E54" s="101"/>
      <c r="F54" s="102"/>
      <c r="G54" s="97"/>
      <c r="H54" s="98"/>
      <c r="I54" s="100"/>
      <c r="J54" s="91" t="str">
        <f>IF(ISERROR(VLOOKUP('Input Sheet'!$I54,TechNumber,2,FALSE)),"",VLOOKUP('Input Sheet'!$I54,TechNumber,2,FALSE))</f>
        <v/>
      </c>
      <c r="K54" s="94" t="str">
        <f t="shared" si="0"/>
        <v/>
      </c>
      <c r="L54" s="97"/>
      <c r="M54" s="98"/>
      <c r="N54" s="100"/>
      <c r="O54" s="91" t="str">
        <f>IF(ISERROR(VLOOKUP('Input Sheet'!$N54,TechNumber,2,FALSE)),"",VLOOKUP('Input Sheet'!$N54,TechNumber,2,FALSE))</f>
        <v/>
      </c>
      <c r="P54" s="94" t="str">
        <f t="shared" si="1"/>
        <v xml:space="preserve"> </v>
      </c>
      <c r="Q54" s="97"/>
      <c r="R54" s="98"/>
      <c r="S54" s="100"/>
      <c r="T54" s="91" t="str">
        <f>IF(ISERROR(VLOOKUP('Input Sheet'!$S54,TechNumber,2,FALSE)),"",VLOOKUP('Input Sheet'!$S54,TechNumber,2,FALSE))</f>
        <v/>
      </c>
      <c r="U54" s="92" t="str">
        <f t="shared" si="2"/>
        <v/>
      </c>
      <c r="V54" s="93">
        <f t="shared" si="3"/>
        <v>0</v>
      </c>
      <c r="W54" s="118"/>
      <c r="X54" s="140"/>
    </row>
    <row r="55" spans="1:24" x14ac:dyDescent="0.15">
      <c r="A55" s="140"/>
      <c r="B55" s="141">
        <v>50</v>
      </c>
      <c r="C55" s="99"/>
      <c r="D55" s="100"/>
      <c r="E55" s="101"/>
      <c r="F55" s="102"/>
      <c r="G55" s="97"/>
      <c r="H55" s="98"/>
      <c r="I55" s="100"/>
      <c r="J55" s="91" t="str">
        <f>IF(ISERROR(VLOOKUP('Input Sheet'!$I55,TechNumber,2,FALSE)),"",VLOOKUP('Input Sheet'!$I55,TechNumber,2,FALSE))</f>
        <v/>
      </c>
      <c r="K55" s="94" t="str">
        <f t="shared" si="0"/>
        <v/>
      </c>
      <c r="L55" s="97"/>
      <c r="M55" s="98"/>
      <c r="N55" s="100"/>
      <c r="O55" s="91" t="str">
        <f>IF(ISERROR(VLOOKUP('Input Sheet'!$N55,TechNumber,2,FALSE)),"",VLOOKUP('Input Sheet'!$N55,TechNumber,2,FALSE))</f>
        <v/>
      </c>
      <c r="P55" s="94" t="str">
        <f t="shared" si="1"/>
        <v xml:space="preserve"> </v>
      </c>
      <c r="Q55" s="97"/>
      <c r="R55" s="98"/>
      <c r="S55" s="100"/>
      <c r="T55" s="91" t="str">
        <f>IF(ISERROR(VLOOKUP('Input Sheet'!$S55,TechNumber,2,FALSE)),"",VLOOKUP('Input Sheet'!$S55,TechNumber,2,FALSE))</f>
        <v/>
      </c>
      <c r="U55" s="92" t="str">
        <f t="shared" si="2"/>
        <v/>
      </c>
      <c r="V55" s="93">
        <f t="shared" si="3"/>
        <v>0</v>
      </c>
      <c r="W55" s="118"/>
      <c r="X55" s="140"/>
    </row>
    <row r="56" spans="1:24" x14ac:dyDescent="0.15">
      <c r="A56" s="140"/>
      <c r="B56" s="141">
        <v>51</v>
      </c>
      <c r="C56" s="99"/>
      <c r="D56" s="100"/>
      <c r="E56" s="101"/>
      <c r="F56" s="102"/>
      <c r="G56" s="97"/>
      <c r="H56" s="98"/>
      <c r="I56" s="100"/>
      <c r="J56" s="91" t="str">
        <f>IF(ISERROR(VLOOKUP('Input Sheet'!$I56,TechNumber,2,FALSE)),"",VLOOKUP('Input Sheet'!$I56,TechNumber,2,FALSE))</f>
        <v/>
      </c>
      <c r="K56" s="94" t="str">
        <f t="shared" si="0"/>
        <v/>
      </c>
      <c r="L56" s="97"/>
      <c r="M56" s="98"/>
      <c r="N56" s="100"/>
      <c r="O56" s="91" t="str">
        <f>IF(ISERROR(VLOOKUP('Input Sheet'!$N56,TechNumber,2,FALSE)),"",VLOOKUP('Input Sheet'!$N56,TechNumber,2,FALSE))</f>
        <v/>
      </c>
      <c r="P56" s="94" t="str">
        <f t="shared" si="1"/>
        <v xml:space="preserve"> </v>
      </c>
      <c r="Q56" s="97"/>
      <c r="R56" s="98"/>
      <c r="S56" s="100"/>
      <c r="T56" s="91" t="str">
        <f>IF(ISERROR(VLOOKUP('Input Sheet'!$S56,TechNumber,2,FALSE)),"",VLOOKUP('Input Sheet'!$S56,TechNumber,2,FALSE))</f>
        <v/>
      </c>
      <c r="U56" s="92" t="str">
        <f t="shared" si="2"/>
        <v/>
      </c>
      <c r="V56" s="93">
        <f t="shared" si="3"/>
        <v>0</v>
      </c>
      <c r="W56" s="118"/>
      <c r="X56" s="140"/>
    </row>
    <row r="57" spans="1:24" x14ac:dyDescent="0.15">
      <c r="A57" s="140"/>
      <c r="B57" s="141">
        <v>52</v>
      </c>
      <c r="C57" s="99"/>
      <c r="D57" s="100"/>
      <c r="E57" s="101"/>
      <c r="F57" s="102"/>
      <c r="G57" s="97"/>
      <c r="H57" s="98"/>
      <c r="I57" s="100"/>
      <c r="J57" s="91" t="str">
        <f>IF(ISERROR(VLOOKUP('Input Sheet'!$I57,TechNumber,2,FALSE)),"",VLOOKUP('Input Sheet'!$I57,TechNumber,2,FALSE))</f>
        <v/>
      </c>
      <c r="K57" s="94" t="str">
        <f t="shared" si="0"/>
        <v/>
      </c>
      <c r="L57" s="97"/>
      <c r="M57" s="98"/>
      <c r="N57" s="100"/>
      <c r="O57" s="91" t="str">
        <f>IF(ISERROR(VLOOKUP('Input Sheet'!$N57,TechNumber,2,FALSE)),"",VLOOKUP('Input Sheet'!$N57,TechNumber,2,FALSE))</f>
        <v/>
      </c>
      <c r="P57" s="94" t="str">
        <f t="shared" si="1"/>
        <v xml:space="preserve"> </v>
      </c>
      <c r="Q57" s="97"/>
      <c r="R57" s="98"/>
      <c r="S57" s="100"/>
      <c r="T57" s="91" t="str">
        <f>IF(ISERROR(VLOOKUP('Input Sheet'!$S57,TechNumber,2,FALSE)),"",VLOOKUP('Input Sheet'!$S57,TechNumber,2,FALSE))</f>
        <v/>
      </c>
      <c r="U57" s="92" t="str">
        <f t="shared" si="2"/>
        <v/>
      </c>
      <c r="V57" s="93">
        <f t="shared" si="3"/>
        <v>0</v>
      </c>
      <c r="W57" s="118"/>
      <c r="X57" s="140"/>
    </row>
    <row r="58" spans="1:24" x14ac:dyDescent="0.15">
      <c r="A58" s="140"/>
      <c r="B58" s="141">
        <v>53</v>
      </c>
      <c r="C58" s="99"/>
      <c r="D58" s="100"/>
      <c r="E58" s="101"/>
      <c r="F58" s="102"/>
      <c r="G58" s="97"/>
      <c r="H58" s="98"/>
      <c r="I58" s="100"/>
      <c r="J58" s="91" t="str">
        <f>IF(ISERROR(VLOOKUP('Input Sheet'!$I58,TechNumber,2,FALSE)),"",VLOOKUP('Input Sheet'!$I58,TechNumber,2,FALSE))</f>
        <v/>
      </c>
      <c r="K58" s="94" t="str">
        <f t="shared" si="0"/>
        <v/>
      </c>
      <c r="L58" s="97"/>
      <c r="M58" s="98"/>
      <c r="N58" s="100"/>
      <c r="O58" s="91" t="str">
        <f>IF(ISERROR(VLOOKUP('Input Sheet'!$N58,TechNumber,2,FALSE)),"",VLOOKUP('Input Sheet'!$N58,TechNumber,2,FALSE))</f>
        <v/>
      </c>
      <c r="P58" s="94" t="str">
        <f t="shared" si="1"/>
        <v xml:space="preserve"> </v>
      </c>
      <c r="Q58" s="97"/>
      <c r="R58" s="98"/>
      <c r="S58" s="100"/>
      <c r="T58" s="91" t="str">
        <f>IF(ISERROR(VLOOKUP('Input Sheet'!$S58,TechNumber,2,FALSE)),"",VLOOKUP('Input Sheet'!$S58,TechNumber,2,FALSE))</f>
        <v/>
      </c>
      <c r="U58" s="92" t="str">
        <f t="shared" si="2"/>
        <v/>
      </c>
      <c r="V58" s="93">
        <f t="shared" si="3"/>
        <v>0</v>
      </c>
      <c r="W58" s="118"/>
      <c r="X58" s="140"/>
    </row>
    <row r="59" spans="1:24" x14ac:dyDescent="0.15">
      <c r="A59" s="140"/>
      <c r="B59" s="141">
        <v>54</v>
      </c>
      <c r="C59" s="99"/>
      <c r="D59" s="100"/>
      <c r="E59" s="101"/>
      <c r="F59" s="102"/>
      <c r="G59" s="97"/>
      <c r="H59" s="98"/>
      <c r="I59" s="100"/>
      <c r="J59" s="91" t="str">
        <f>IF(ISERROR(VLOOKUP('Input Sheet'!$I59,TechNumber,2,FALSE)),"",VLOOKUP('Input Sheet'!$I59,TechNumber,2,FALSE))</f>
        <v/>
      </c>
      <c r="K59" s="94" t="str">
        <f t="shared" si="0"/>
        <v/>
      </c>
      <c r="L59" s="97"/>
      <c r="M59" s="98"/>
      <c r="N59" s="100"/>
      <c r="O59" s="91" t="str">
        <f>IF(ISERROR(VLOOKUP('Input Sheet'!$N59,TechNumber,2,FALSE)),"",VLOOKUP('Input Sheet'!$N59,TechNumber,2,FALSE))</f>
        <v/>
      </c>
      <c r="P59" s="94" t="str">
        <f t="shared" si="1"/>
        <v xml:space="preserve"> </v>
      </c>
      <c r="Q59" s="97"/>
      <c r="R59" s="98"/>
      <c r="S59" s="100"/>
      <c r="T59" s="91" t="str">
        <f>IF(ISERROR(VLOOKUP('Input Sheet'!$S59,TechNumber,2,FALSE)),"",VLOOKUP('Input Sheet'!$S59,TechNumber,2,FALSE))</f>
        <v/>
      </c>
      <c r="U59" s="92" t="str">
        <f t="shared" si="2"/>
        <v/>
      </c>
      <c r="V59" s="93">
        <f t="shared" si="3"/>
        <v>0</v>
      </c>
      <c r="W59" s="118"/>
      <c r="X59" s="140"/>
    </row>
    <row r="60" spans="1:24" x14ac:dyDescent="0.15">
      <c r="A60" s="140"/>
      <c r="B60" s="141">
        <v>55</v>
      </c>
      <c r="C60" s="99"/>
      <c r="D60" s="100"/>
      <c r="E60" s="101"/>
      <c r="F60" s="102"/>
      <c r="G60" s="97"/>
      <c r="H60" s="98"/>
      <c r="I60" s="100"/>
      <c r="J60" s="91" t="str">
        <f>IF(ISERROR(VLOOKUP('Input Sheet'!$I60,TechNumber,2,FALSE)),"",VLOOKUP('Input Sheet'!$I60,TechNumber,2,FALSE))</f>
        <v/>
      </c>
      <c r="K60" s="94" t="str">
        <f t="shared" si="0"/>
        <v/>
      </c>
      <c r="L60" s="97"/>
      <c r="M60" s="98"/>
      <c r="N60" s="100"/>
      <c r="O60" s="91" t="str">
        <f>IF(ISERROR(VLOOKUP('Input Sheet'!$N60,TechNumber,2,FALSE)),"",VLOOKUP('Input Sheet'!$N60,TechNumber,2,FALSE))</f>
        <v/>
      </c>
      <c r="P60" s="94" t="str">
        <f t="shared" si="1"/>
        <v xml:space="preserve"> </v>
      </c>
      <c r="Q60" s="97"/>
      <c r="R60" s="98"/>
      <c r="S60" s="100"/>
      <c r="T60" s="91" t="str">
        <f>IF(ISERROR(VLOOKUP('Input Sheet'!$S60,TechNumber,2,FALSE)),"",VLOOKUP('Input Sheet'!$S60,TechNumber,2,FALSE))</f>
        <v/>
      </c>
      <c r="U60" s="92" t="str">
        <f t="shared" si="2"/>
        <v/>
      </c>
      <c r="V60" s="93">
        <f t="shared" si="3"/>
        <v>0</v>
      </c>
      <c r="W60" s="118"/>
      <c r="X60" s="140"/>
    </row>
    <row r="61" spans="1:24" x14ac:dyDescent="0.15">
      <c r="A61" s="140"/>
      <c r="B61" s="141">
        <v>56</v>
      </c>
      <c r="C61" s="99"/>
      <c r="D61" s="100"/>
      <c r="E61" s="101"/>
      <c r="F61" s="102"/>
      <c r="G61" s="97"/>
      <c r="H61" s="98"/>
      <c r="I61" s="100"/>
      <c r="J61" s="91" t="str">
        <f>IF(ISERROR(VLOOKUP('Input Sheet'!$I61,TechNumber,2,FALSE)),"",VLOOKUP('Input Sheet'!$I61,TechNumber,2,FALSE))</f>
        <v/>
      </c>
      <c r="K61" s="94" t="str">
        <f t="shared" si="0"/>
        <v/>
      </c>
      <c r="L61" s="97"/>
      <c r="M61" s="98"/>
      <c r="N61" s="100"/>
      <c r="O61" s="91" t="str">
        <f>IF(ISERROR(VLOOKUP('Input Sheet'!$N61,TechNumber,2,FALSE)),"",VLOOKUP('Input Sheet'!$N61,TechNumber,2,FALSE))</f>
        <v/>
      </c>
      <c r="P61" s="94" t="str">
        <f t="shared" si="1"/>
        <v xml:space="preserve"> </v>
      </c>
      <c r="Q61" s="97"/>
      <c r="R61" s="98"/>
      <c r="S61" s="100"/>
      <c r="T61" s="91" t="str">
        <f>IF(ISERROR(VLOOKUP('Input Sheet'!$S61,TechNumber,2,FALSE)),"",VLOOKUP('Input Sheet'!$S61,TechNumber,2,FALSE))</f>
        <v/>
      </c>
      <c r="U61" s="92" t="str">
        <f t="shared" si="2"/>
        <v/>
      </c>
      <c r="V61" s="93">
        <f t="shared" si="3"/>
        <v>0</v>
      </c>
      <c r="W61" s="118"/>
      <c r="X61" s="140"/>
    </row>
    <row r="62" spans="1:24" x14ac:dyDescent="0.15">
      <c r="A62" s="140"/>
      <c r="B62" s="141">
        <v>57</v>
      </c>
      <c r="C62" s="99"/>
      <c r="D62" s="100"/>
      <c r="E62" s="101"/>
      <c r="F62" s="102"/>
      <c r="G62" s="97"/>
      <c r="H62" s="98"/>
      <c r="I62" s="100"/>
      <c r="J62" s="91" t="str">
        <f>IF(ISERROR(VLOOKUP('Input Sheet'!$I62,TechNumber,2,FALSE)),"",VLOOKUP('Input Sheet'!$I62,TechNumber,2,FALSE))</f>
        <v/>
      </c>
      <c r="K62" s="94" t="str">
        <f t="shared" si="0"/>
        <v/>
      </c>
      <c r="L62" s="97"/>
      <c r="M62" s="98"/>
      <c r="N62" s="100"/>
      <c r="O62" s="91" t="str">
        <f>IF(ISERROR(VLOOKUP('Input Sheet'!$N62,TechNumber,2,FALSE)),"",VLOOKUP('Input Sheet'!$N62,TechNumber,2,FALSE))</f>
        <v/>
      </c>
      <c r="P62" s="94" t="str">
        <f t="shared" si="1"/>
        <v xml:space="preserve"> </v>
      </c>
      <c r="Q62" s="97"/>
      <c r="R62" s="98"/>
      <c r="S62" s="100"/>
      <c r="T62" s="91" t="str">
        <f>IF(ISERROR(VLOOKUP('Input Sheet'!$S62,TechNumber,2,FALSE)),"",VLOOKUP('Input Sheet'!$S62,TechNumber,2,FALSE))</f>
        <v/>
      </c>
      <c r="U62" s="92" t="str">
        <f t="shared" si="2"/>
        <v/>
      </c>
      <c r="V62" s="93">
        <f t="shared" si="3"/>
        <v>0</v>
      </c>
      <c r="W62" s="118"/>
      <c r="X62" s="140"/>
    </row>
    <row r="63" spans="1:24" x14ac:dyDescent="0.15">
      <c r="A63" s="140"/>
      <c r="B63" s="141">
        <v>58</v>
      </c>
      <c r="C63" s="99"/>
      <c r="D63" s="100"/>
      <c r="E63" s="101"/>
      <c r="F63" s="102"/>
      <c r="G63" s="97"/>
      <c r="H63" s="98"/>
      <c r="I63" s="100"/>
      <c r="J63" s="91" t="str">
        <f>IF(ISERROR(VLOOKUP('Input Sheet'!$I63,TechNumber,2,FALSE)),"",VLOOKUP('Input Sheet'!$I63,TechNumber,2,FALSE))</f>
        <v/>
      </c>
      <c r="K63" s="94" t="str">
        <f t="shared" si="0"/>
        <v/>
      </c>
      <c r="L63" s="97"/>
      <c r="M63" s="98"/>
      <c r="N63" s="100"/>
      <c r="O63" s="91" t="str">
        <f>IF(ISERROR(VLOOKUP('Input Sheet'!$N63,TechNumber,2,FALSE)),"",VLOOKUP('Input Sheet'!$N63,TechNumber,2,FALSE))</f>
        <v/>
      </c>
      <c r="P63" s="94" t="str">
        <f t="shared" si="1"/>
        <v xml:space="preserve"> </v>
      </c>
      <c r="Q63" s="97"/>
      <c r="R63" s="98"/>
      <c r="S63" s="100"/>
      <c r="T63" s="91" t="str">
        <f>IF(ISERROR(VLOOKUP('Input Sheet'!$S63,TechNumber,2,FALSE)),"",VLOOKUP('Input Sheet'!$S63,TechNumber,2,FALSE))</f>
        <v/>
      </c>
      <c r="U63" s="92" t="str">
        <f t="shared" si="2"/>
        <v/>
      </c>
      <c r="V63" s="93">
        <f t="shared" si="3"/>
        <v>0</v>
      </c>
      <c r="W63" s="118"/>
      <c r="X63" s="140"/>
    </row>
    <row r="64" spans="1:24" x14ac:dyDescent="0.15">
      <c r="A64" s="140"/>
      <c r="B64" s="141">
        <v>59</v>
      </c>
      <c r="C64" s="99"/>
      <c r="D64" s="100"/>
      <c r="E64" s="101"/>
      <c r="F64" s="102"/>
      <c r="G64" s="97"/>
      <c r="H64" s="98"/>
      <c r="I64" s="100"/>
      <c r="J64" s="91" t="str">
        <f>IF(ISERROR(VLOOKUP('Input Sheet'!$I64,TechNumber,2,FALSE)),"",VLOOKUP('Input Sheet'!$I64,TechNumber,2,FALSE))</f>
        <v/>
      </c>
      <c r="K64" s="94" t="str">
        <f t="shared" si="0"/>
        <v/>
      </c>
      <c r="L64" s="97"/>
      <c r="M64" s="98"/>
      <c r="N64" s="100"/>
      <c r="O64" s="91" t="str">
        <f>IF(ISERROR(VLOOKUP('Input Sheet'!$N64,TechNumber,2,FALSE)),"",VLOOKUP('Input Sheet'!$N64,TechNumber,2,FALSE))</f>
        <v/>
      </c>
      <c r="P64" s="94" t="str">
        <f t="shared" si="1"/>
        <v xml:space="preserve"> </v>
      </c>
      <c r="Q64" s="97"/>
      <c r="R64" s="98"/>
      <c r="S64" s="100"/>
      <c r="T64" s="91" t="str">
        <f>IF(ISERROR(VLOOKUP('Input Sheet'!$S64,TechNumber,2,FALSE)),"",VLOOKUP('Input Sheet'!$S64,TechNumber,2,FALSE))</f>
        <v/>
      </c>
      <c r="U64" s="92" t="str">
        <f t="shared" si="2"/>
        <v/>
      </c>
      <c r="V64" s="93">
        <f t="shared" si="3"/>
        <v>0</v>
      </c>
      <c r="W64" s="118"/>
      <c r="X64" s="140"/>
    </row>
    <row r="65" spans="1:24" x14ac:dyDescent="0.15">
      <c r="A65" s="140"/>
      <c r="B65" s="141">
        <v>60</v>
      </c>
      <c r="C65" s="99"/>
      <c r="D65" s="100"/>
      <c r="E65" s="101"/>
      <c r="F65" s="102"/>
      <c r="G65" s="97"/>
      <c r="H65" s="98"/>
      <c r="I65" s="100"/>
      <c r="J65" s="91" t="str">
        <f>IF(ISERROR(VLOOKUP('Input Sheet'!$I65,TechNumber,2,FALSE)),"",VLOOKUP('Input Sheet'!$I65,TechNumber,2,FALSE))</f>
        <v/>
      </c>
      <c r="K65" s="94" t="str">
        <f t="shared" si="0"/>
        <v/>
      </c>
      <c r="L65" s="97"/>
      <c r="M65" s="98"/>
      <c r="N65" s="100"/>
      <c r="O65" s="91" t="str">
        <f>IF(ISERROR(VLOOKUP('Input Sheet'!$N65,TechNumber,2,FALSE)),"",VLOOKUP('Input Sheet'!$N65,TechNumber,2,FALSE))</f>
        <v/>
      </c>
      <c r="P65" s="94" t="str">
        <f t="shared" si="1"/>
        <v xml:space="preserve"> </v>
      </c>
      <c r="Q65" s="97"/>
      <c r="R65" s="98"/>
      <c r="S65" s="100"/>
      <c r="T65" s="91" t="str">
        <f>IF(ISERROR(VLOOKUP('Input Sheet'!$S65,TechNumber,2,FALSE)),"",VLOOKUP('Input Sheet'!$S65,TechNumber,2,FALSE))</f>
        <v/>
      </c>
      <c r="U65" s="92" t="str">
        <f t="shared" si="2"/>
        <v/>
      </c>
      <c r="V65" s="93">
        <f t="shared" si="3"/>
        <v>0</v>
      </c>
      <c r="W65" s="118"/>
      <c r="X65" s="140"/>
    </row>
    <row r="66" spans="1:24" x14ac:dyDescent="0.15">
      <c r="A66" s="140"/>
      <c r="B66" s="141">
        <v>61</v>
      </c>
      <c r="C66" s="99"/>
      <c r="D66" s="100"/>
      <c r="E66" s="101"/>
      <c r="F66" s="102"/>
      <c r="G66" s="97"/>
      <c r="H66" s="98"/>
      <c r="I66" s="100"/>
      <c r="J66" s="91" t="str">
        <f>IF(ISERROR(VLOOKUP('Input Sheet'!$I66,TechNumber,2,FALSE)),"",VLOOKUP('Input Sheet'!$I66,TechNumber,2,FALSE))</f>
        <v/>
      </c>
      <c r="K66" s="94" t="str">
        <f t="shared" si="0"/>
        <v/>
      </c>
      <c r="L66" s="97"/>
      <c r="M66" s="98"/>
      <c r="N66" s="100"/>
      <c r="O66" s="91" t="str">
        <f>IF(ISERROR(VLOOKUP('Input Sheet'!$N66,TechNumber,2,FALSE)),"",VLOOKUP('Input Sheet'!$N66,TechNumber,2,FALSE))</f>
        <v/>
      </c>
      <c r="P66" s="94" t="str">
        <f t="shared" si="1"/>
        <v xml:space="preserve"> </v>
      </c>
      <c r="Q66" s="97"/>
      <c r="R66" s="98"/>
      <c r="S66" s="100"/>
      <c r="T66" s="91" t="str">
        <f>IF(ISERROR(VLOOKUP('Input Sheet'!$S66,TechNumber,2,FALSE)),"",VLOOKUP('Input Sheet'!$S66,TechNumber,2,FALSE))</f>
        <v/>
      </c>
      <c r="U66" s="92" t="str">
        <f t="shared" si="2"/>
        <v/>
      </c>
      <c r="V66" s="93">
        <f t="shared" si="3"/>
        <v>0</v>
      </c>
      <c r="W66" s="118"/>
      <c r="X66" s="140"/>
    </row>
    <row r="67" spans="1:24" x14ac:dyDescent="0.15">
      <c r="A67" s="140"/>
      <c r="B67" s="141">
        <v>62</v>
      </c>
      <c r="C67" s="99"/>
      <c r="D67" s="100"/>
      <c r="E67" s="101"/>
      <c r="F67" s="102"/>
      <c r="G67" s="97"/>
      <c r="H67" s="98"/>
      <c r="I67" s="100"/>
      <c r="J67" s="91" t="str">
        <f>IF(ISERROR(VLOOKUP('Input Sheet'!$I67,TechNumber,2,FALSE)),"",VLOOKUP('Input Sheet'!$I67,TechNumber,2,FALSE))</f>
        <v/>
      </c>
      <c r="K67" s="94" t="str">
        <f t="shared" si="0"/>
        <v/>
      </c>
      <c r="L67" s="97"/>
      <c r="M67" s="98"/>
      <c r="N67" s="100"/>
      <c r="O67" s="91" t="str">
        <f>IF(ISERROR(VLOOKUP('Input Sheet'!$N67,TechNumber,2,FALSE)),"",VLOOKUP('Input Sheet'!$N67,TechNumber,2,FALSE))</f>
        <v/>
      </c>
      <c r="P67" s="94" t="str">
        <f t="shared" si="1"/>
        <v xml:space="preserve"> </v>
      </c>
      <c r="Q67" s="97"/>
      <c r="R67" s="98"/>
      <c r="S67" s="100"/>
      <c r="T67" s="91" t="str">
        <f>IF(ISERROR(VLOOKUP('Input Sheet'!$S67,TechNumber,2,FALSE)),"",VLOOKUP('Input Sheet'!$S67,TechNumber,2,FALSE))</f>
        <v/>
      </c>
      <c r="U67" s="92" t="str">
        <f t="shared" si="2"/>
        <v/>
      </c>
      <c r="V67" s="93">
        <f t="shared" si="3"/>
        <v>0</v>
      </c>
      <c r="W67" s="118"/>
      <c r="X67" s="140"/>
    </row>
    <row r="68" spans="1:24" x14ac:dyDescent="0.15">
      <c r="A68" s="140"/>
      <c r="B68" s="141">
        <v>63</v>
      </c>
      <c r="C68" s="99"/>
      <c r="D68" s="100"/>
      <c r="E68" s="101"/>
      <c r="F68" s="102"/>
      <c r="G68" s="97"/>
      <c r="H68" s="98"/>
      <c r="I68" s="100"/>
      <c r="J68" s="91" t="str">
        <f>IF(ISERROR(VLOOKUP('Input Sheet'!$I68,TechNumber,2,FALSE)),"",VLOOKUP('Input Sheet'!$I68,TechNumber,2,FALSE))</f>
        <v/>
      </c>
      <c r="K68" s="94" t="str">
        <f t="shared" si="0"/>
        <v/>
      </c>
      <c r="L68" s="97"/>
      <c r="M68" s="98"/>
      <c r="N68" s="100"/>
      <c r="O68" s="91" t="str">
        <f>IF(ISERROR(VLOOKUP('Input Sheet'!$N68,TechNumber,2,FALSE)),"",VLOOKUP('Input Sheet'!$N68,TechNumber,2,FALSE))</f>
        <v/>
      </c>
      <c r="P68" s="94" t="str">
        <f t="shared" si="1"/>
        <v xml:space="preserve"> </v>
      </c>
      <c r="Q68" s="97"/>
      <c r="R68" s="98"/>
      <c r="S68" s="100"/>
      <c r="T68" s="91" t="str">
        <f>IF(ISERROR(VLOOKUP('Input Sheet'!$S68,TechNumber,2,FALSE)),"",VLOOKUP('Input Sheet'!$S68,TechNumber,2,FALSE))</f>
        <v/>
      </c>
      <c r="U68" s="92" t="str">
        <f t="shared" si="2"/>
        <v/>
      </c>
      <c r="V68" s="93">
        <f t="shared" si="3"/>
        <v>0</v>
      </c>
      <c r="W68" s="118"/>
      <c r="X68" s="140"/>
    </row>
    <row r="69" spans="1:24" x14ac:dyDescent="0.15">
      <c r="A69" s="140"/>
      <c r="B69" s="141">
        <v>64</v>
      </c>
      <c r="C69" s="99"/>
      <c r="D69" s="100"/>
      <c r="E69" s="101"/>
      <c r="F69" s="102"/>
      <c r="G69" s="97"/>
      <c r="H69" s="98"/>
      <c r="I69" s="100"/>
      <c r="J69" s="91" t="str">
        <f>IF(ISERROR(VLOOKUP('Input Sheet'!$I69,TechNumber,2,FALSE)),"",VLOOKUP('Input Sheet'!$I69,TechNumber,2,FALSE))</f>
        <v/>
      </c>
      <c r="K69" s="94" t="str">
        <f t="shared" si="0"/>
        <v/>
      </c>
      <c r="L69" s="97"/>
      <c r="M69" s="98"/>
      <c r="N69" s="100"/>
      <c r="O69" s="91" t="str">
        <f>IF(ISERROR(VLOOKUP('Input Sheet'!$N69,TechNumber,2,FALSE)),"",VLOOKUP('Input Sheet'!$N69,TechNumber,2,FALSE))</f>
        <v/>
      </c>
      <c r="P69" s="94" t="str">
        <f t="shared" si="1"/>
        <v xml:space="preserve"> </v>
      </c>
      <c r="Q69" s="97"/>
      <c r="R69" s="98"/>
      <c r="S69" s="100"/>
      <c r="T69" s="91" t="str">
        <f>IF(ISERROR(VLOOKUP('Input Sheet'!$S69,TechNumber,2,FALSE)),"",VLOOKUP('Input Sheet'!$S69,TechNumber,2,FALSE))</f>
        <v/>
      </c>
      <c r="U69" s="92" t="str">
        <f t="shared" si="2"/>
        <v/>
      </c>
      <c r="V69" s="93">
        <f t="shared" si="3"/>
        <v>0</v>
      </c>
      <c r="W69" s="118"/>
      <c r="X69" s="140"/>
    </row>
    <row r="70" spans="1:24" x14ac:dyDescent="0.15">
      <c r="A70" s="140"/>
      <c r="B70" s="141">
        <v>65</v>
      </c>
      <c r="C70" s="99"/>
      <c r="D70" s="100"/>
      <c r="E70" s="101"/>
      <c r="F70" s="102"/>
      <c r="G70" s="97"/>
      <c r="H70" s="98"/>
      <c r="I70" s="100"/>
      <c r="J70" s="91" t="str">
        <f>IF(ISERROR(VLOOKUP('Input Sheet'!$I70,TechNumber,2,FALSE)),"",VLOOKUP('Input Sheet'!$I70,TechNumber,2,FALSE))</f>
        <v/>
      </c>
      <c r="K70" s="94" t="str">
        <f t="shared" ref="K70:K104" si="4">IF(ISERROR(H70*J70),"",H70*J70)</f>
        <v/>
      </c>
      <c r="L70" s="97"/>
      <c r="M70" s="98"/>
      <c r="N70" s="100"/>
      <c r="O70" s="91" t="str">
        <f>IF(ISERROR(VLOOKUP('Input Sheet'!$N70,TechNumber,2,FALSE)),"",VLOOKUP('Input Sheet'!$N70,TechNumber,2,FALSE))</f>
        <v/>
      </c>
      <c r="P70" s="94" t="str">
        <f t="shared" ref="P70:P104" si="5">IF(ISERROR(M70*O70)," ",M70*O70)</f>
        <v xml:space="preserve"> </v>
      </c>
      <c r="Q70" s="97"/>
      <c r="R70" s="98"/>
      <c r="S70" s="100"/>
      <c r="T70" s="91" t="str">
        <f>IF(ISERROR(VLOOKUP('Input Sheet'!$S70,TechNumber,2,FALSE)),"",VLOOKUP('Input Sheet'!$S70,TechNumber,2,FALSE))</f>
        <v/>
      </c>
      <c r="U70" s="92" t="str">
        <f t="shared" ref="U70:U104" si="6">IF(ISERROR(R70*T70),"",R70*T70)</f>
        <v/>
      </c>
      <c r="V70" s="93">
        <f t="shared" si="3"/>
        <v>0</v>
      </c>
      <c r="W70" s="118"/>
      <c r="X70" s="140"/>
    </row>
    <row r="71" spans="1:24" x14ac:dyDescent="0.15">
      <c r="A71" s="140"/>
      <c r="B71" s="141">
        <v>66</v>
      </c>
      <c r="C71" s="99"/>
      <c r="D71" s="100"/>
      <c r="E71" s="101"/>
      <c r="F71" s="102"/>
      <c r="G71" s="97"/>
      <c r="H71" s="98"/>
      <c r="I71" s="100"/>
      <c r="J71" s="91" t="str">
        <f>IF(ISERROR(VLOOKUP('Input Sheet'!$I71,TechNumber,2,FALSE)),"",VLOOKUP('Input Sheet'!$I71,TechNumber,2,FALSE))</f>
        <v/>
      </c>
      <c r="K71" s="94" t="str">
        <f t="shared" si="4"/>
        <v/>
      </c>
      <c r="L71" s="97"/>
      <c r="M71" s="98"/>
      <c r="N71" s="100"/>
      <c r="O71" s="91" t="str">
        <f>IF(ISERROR(VLOOKUP('Input Sheet'!$N71,TechNumber,2,FALSE)),"",VLOOKUP('Input Sheet'!$N71,TechNumber,2,FALSE))</f>
        <v/>
      </c>
      <c r="P71" s="94" t="str">
        <f t="shared" si="5"/>
        <v xml:space="preserve"> </v>
      </c>
      <c r="Q71" s="97"/>
      <c r="R71" s="98"/>
      <c r="S71" s="100"/>
      <c r="T71" s="91" t="str">
        <f>IF(ISERROR(VLOOKUP('Input Sheet'!$S71,TechNumber,2,FALSE)),"",VLOOKUP('Input Sheet'!$S71,TechNumber,2,FALSE))</f>
        <v/>
      </c>
      <c r="U71" s="92" t="str">
        <f t="shared" si="6"/>
        <v/>
      </c>
      <c r="V71" s="93">
        <f t="shared" ref="V71:V105" si="7">SUM(U71,P71,K71)</f>
        <v>0</v>
      </c>
      <c r="W71" s="118"/>
      <c r="X71" s="140"/>
    </row>
    <row r="72" spans="1:24" x14ac:dyDescent="0.15">
      <c r="A72" s="140"/>
      <c r="B72" s="141">
        <v>67</v>
      </c>
      <c r="C72" s="99"/>
      <c r="D72" s="100"/>
      <c r="E72" s="101"/>
      <c r="F72" s="102"/>
      <c r="G72" s="97"/>
      <c r="H72" s="98"/>
      <c r="I72" s="100"/>
      <c r="J72" s="91" t="str">
        <f>IF(ISERROR(VLOOKUP('Input Sheet'!$I72,TechNumber,2,FALSE)),"",VLOOKUP('Input Sheet'!$I72,TechNumber,2,FALSE))</f>
        <v/>
      </c>
      <c r="K72" s="94" t="str">
        <f t="shared" si="4"/>
        <v/>
      </c>
      <c r="L72" s="97"/>
      <c r="M72" s="98"/>
      <c r="N72" s="100"/>
      <c r="O72" s="91" t="str">
        <f>IF(ISERROR(VLOOKUP('Input Sheet'!$N72,TechNumber,2,FALSE)),"",VLOOKUP('Input Sheet'!$N72,TechNumber,2,FALSE))</f>
        <v/>
      </c>
      <c r="P72" s="94" t="str">
        <f t="shared" si="5"/>
        <v xml:space="preserve"> </v>
      </c>
      <c r="Q72" s="97"/>
      <c r="R72" s="98"/>
      <c r="S72" s="100"/>
      <c r="T72" s="91" t="str">
        <f>IF(ISERROR(VLOOKUP('Input Sheet'!$S72,TechNumber,2,FALSE)),"",VLOOKUP('Input Sheet'!$S72,TechNumber,2,FALSE))</f>
        <v/>
      </c>
      <c r="U72" s="92" t="str">
        <f t="shared" si="6"/>
        <v/>
      </c>
      <c r="V72" s="93">
        <f t="shared" si="7"/>
        <v>0</v>
      </c>
      <c r="W72" s="118"/>
      <c r="X72" s="140"/>
    </row>
    <row r="73" spans="1:24" x14ac:dyDescent="0.15">
      <c r="A73" s="140"/>
      <c r="B73" s="141">
        <v>68</v>
      </c>
      <c r="C73" s="99"/>
      <c r="D73" s="100"/>
      <c r="E73" s="101"/>
      <c r="F73" s="102"/>
      <c r="G73" s="97"/>
      <c r="H73" s="98"/>
      <c r="I73" s="100"/>
      <c r="J73" s="91" t="str">
        <f>IF(ISERROR(VLOOKUP('Input Sheet'!$I73,TechNumber,2,FALSE)),"",VLOOKUP('Input Sheet'!$I73,TechNumber,2,FALSE))</f>
        <v/>
      </c>
      <c r="K73" s="94" t="str">
        <f t="shared" si="4"/>
        <v/>
      </c>
      <c r="L73" s="97"/>
      <c r="M73" s="98"/>
      <c r="N73" s="100"/>
      <c r="O73" s="91" t="str">
        <f>IF(ISERROR(VLOOKUP('Input Sheet'!$N73,TechNumber,2,FALSE)),"",VLOOKUP('Input Sheet'!$N73,TechNumber,2,FALSE))</f>
        <v/>
      </c>
      <c r="P73" s="94" t="str">
        <f t="shared" si="5"/>
        <v xml:space="preserve"> </v>
      </c>
      <c r="Q73" s="97"/>
      <c r="R73" s="98"/>
      <c r="S73" s="100"/>
      <c r="T73" s="91" t="str">
        <f>IF(ISERROR(VLOOKUP('Input Sheet'!$S73,TechNumber,2,FALSE)),"",VLOOKUP('Input Sheet'!$S73,TechNumber,2,FALSE))</f>
        <v/>
      </c>
      <c r="U73" s="92" t="str">
        <f t="shared" si="6"/>
        <v/>
      </c>
      <c r="V73" s="93">
        <f t="shared" si="7"/>
        <v>0</v>
      </c>
      <c r="W73" s="118"/>
      <c r="X73" s="140"/>
    </row>
    <row r="74" spans="1:24" x14ac:dyDescent="0.15">
      <c r="A74" s="140"/>
      <c r="B74" s="141">
        <v>69</v>
      </c>
      <c r="C74" s="99"/>
      <c r="D74" s="100"/>
      <c r="E74" s="101"/>
      <c r="F74" s="102"/>
      <c r="G74" s="97"/>
      <c r="H74" s="98"/>
      <c r="I74" s="100"/>
      <c r="J74" s="91" t="str">
        <f>IF(ISERROR(VLOOKUP('Input Sheet'!$I74,TechNumber,2,FALSE)),"",VLOOKUP('Input Sheet'!$I74,TechNumber,2,FALSE))</f>
        <v/>
      </c>
      <c r="K74" s="94" t="str">
        <f t="shared" si="4"/>
        <v/>
      </c>
      <c r="L74" s="97"/>
      <c r="M74" s="98"/>
      <c r="N74" s="100"/>
      <c r="O74" s="91" t="str">
        <f>IF(ISERROR(VLOOKUP('Input Sheet'!$N74,TechNumber,2,FALSE)),"",VLOOKUP('Input Sheet'!$N74,TechNumber,2,FALSE))</f>
        <v/>
      </c>
      <c r="P74" s="94" t="str">
        <f t="shared" si="5"/>
        <v xml:space="preserve"> </v>
      </c>
      <c r="Q74" s="97"/>
      <c r="R74" s="98"/>
      <c r="S74" s="100"/>
      <c r="T74" s="91" t="str">
        <f>IF(ISERROR(VLOOKUP('Input Sheet'!$S74,TechNumber,2,FALSE)),"",VLOOKUP('Input Sheet'!$S74,TechNumber,2,FALSE))</f>
        <v/>
      </c>
      <c r="U74" s="92" t="str">
        <f t="shared" si="6"/>
        <v/>
      </c>
      <c r="V74" s="93">
        <f t="shared" si="7"/>
        <v>0</v>
      </c>
      <c r="W74" s="118"/>
      <c r="X74" s="140"/>
    </row>
    <row r="75" spans="1:24" x14ac:dyDescent="0.15">
      <c r="A75" s="140"/>
      <c r="B75" s="141">
        <v>70</v>
      </c>
      <c r="C75" s="99"/>
      <c r="D75" s="100"/>
      <c r="E75" s="101"/>
      <c r="F75" s="102"/>
      <c r="G75" s="97"/>
      <c r="H75" s="98"/>
      <c r="I75" s="100"/>
      <c r="J75" s="91" t="str">
        <f>IF(ISERROR(VLOOKUP('Input Sheet'!$I75,TechNumber,2,FALSE)),"",VLOOKUP('Input Sheet'!$I75,TechNumber,2,FALSE))</f>
        <v/>
      </c>
      <c r="K75" s="94" t="str">
        <f t="shared" si="4"/>
        <v/>
      </c>
      <c r="L75" s="97"/>
      <c r="M75" s="98"/>
      <c r="N75" s="100"/>
      <c r="O75" s="91" t="str">
        <f>IF(ISERROR(VLOOKUP('Input Sheet'!$N75,TechNumber,2,FALSE)),"",VLOOKUP('Input Sheet'!$N75,TechNumber,2,FALSE))</f>
        <v/>
      </c>
      <c r="P75" s="94" t="str">
        <f t="shared" si="5"/>
        <v xml:space="preserve"> </v>
      </c>
      <c r="Q75" s="97"/>
      <c r="R75" s="98"/>
      <c r="S75" s="100"/>
      <c r="T75" s="91" t="str">
        <f>IF(ISERROR(VLOOKUP('Input Sheet'!$S75,TechNumber,2,FALSE)),"",VLOOKUP('Input Sheet'!$S75,TechNumber,2,FALSE))</f>
        <v/>
      </c>
      <c r="U75" s="92" t="str">
        <f t="shared" si="6"/>
        <v/>
      </c>
      <c r="V75" s="93">
        <f t="shared" si="7"/>
        <v>0</v>
      </c>
      <c r="W75" s="118"/>
      <c r="X75" s="140"/>
    </row>
    <row r="76" spans="1:24" x14ac:dyDescent="0.15">
      <c r="A76" s="140"/>
      <c r="B76" s="141">
        <v>71</v>
      </c>
      <c r="C76" s="99"/>
      <c r="D76" s="100"/>
      <c r="E76" s="101"/>
      <c r="F76" s="102"/>
      <c r="G76" s="97"/>
      <c r="H76" s="98"/>
      <c r="I76" s="100"/>
      <c r="J76" s="91" t="str">
        <f>IF(ISERROR(VLOOKUP('Input Sheet'!$I76,TechNumber,2,FALSE)),"",VLOOKUP('Input Sheet'!$I76,TechNumber,2,FALSE))</f>
        <v/>
      </c>
      <c r="K76" s="94" t="str">
        <f t="shared" si="4"/>
        <v/>
      </c>
      <c r="L76" s="97"/>
      <c r="M76" s="98"/>
      <c r="N76" s="100"/>
      <c r="O76" s="91" t="str">
        <f>IF(ISERROR(VLOOKUP('Input Sheet'!$N76,TechNumber,2,FALSE)),"",VLOOKUP('Input Sheet'!$N76,TechNumber,2,FALSE))</f>
        <v/>
      </c>
      <c r="P76" s="94" t="str">
        <f t="shared" si="5"/>
        <v xml:space="preserve"> </v>
      </c>
      <c r="Q76" s="97"/>
      <c r="R76" s="98"/>
      <c r="S76" s="100"/>
      <c r="T76" s="91" t="str">
        <f>IF(ISERROR(VLOOKUP('Input Sheet'!$S76,TechNumber,2,FALSE)),"",VLOOKUP('Input Sheet'!$S76,TechNumber,2,FALSE))</f>
        <v/>
      </c>
      <c r="U76" s="92" t="str">
        <f t="shared" si="6"/>
        <v/>
      </c>
      <c r="V76" s="93">
        <f t="shared" si="7"/>
        <v>0</v>
      </c>
      <c r="W76" s="118"/>
      <c r="X76" s="140"/>
    </row>
    <row r="77" spans="1:24" x14ac:dyDescent="0.15">
      <c r="A77" s="140"/>
      <c r="B77" s="141">
        <v>72</v>
      </c>
      <c r="C77" s="99"/>
      <c r="D77" s="100"/>
      <c r="E77" s="101"/>
      <c r="F77" s="102"/>
      <c r="G77" s="97"/>
      <c r="H77" s="98"/>
      <c r="I77" s="100"/>
      <c r="J77" s="91" t="str">
        <f>IF(ISERROR(VLOOKUP('Input Sheet'!$I77,TechNumber,2,FALSE)),"",VLOOKUP('Input Sheet'!$I77,TechNumber,2,FALSE))</f>
        <v/>
      </c>
      <c r="K77" s="94" t="str">
        <f t="shared" si="4"/>
        <v/>
      </c>
      <c r="L77" s="97"/>
      <c r="M77" s="98"/>
      <c r="N77" s="100"/>
      <c r="O77" s="91" t="str">
        <f>IF(ISERROR(VLOOKUP('Input Sheet'!$N77,TechNumber,2,FALSE)),"",VLOOKUP('Input Sheet'!$N77,TechNumber,2,FALSE))</f>
        <v/>
      </c>
      <c r="P77" s="94" t="str">
        <f t="shared" si="5"/>
        <v xml:space="preserve"> </v>
      </c>
      <c r="Q77" s="97"/>
      <c r="R77" s="98"/>
      <c r="S77" s="100"/>
      <c r="T77" s="91" t="str">
        <f>IF(ISERROR(VLOOKUP('Input Sheet'!$S77,TechNumber,2,FALSE)),"",VLOOKUP('Input Sheet'!$S77,TechNumber,2,FALSE))</f>
        <v/>
      </c>
      <c r="U77" s="92" t="str">
        <f t="shared" si="6"/>
        <v/>
      </c>
      <c r="V77" s="93">
        <f t="shared" si="7"/>
        <v>0</v>
      </c>
      <c r="W77" s="118"/>
      <c r="X77" s="140"/>
    </row>
    <row r="78" spans="1:24" x14ac:dyDescent="0.15">
      <c r="A78" s="140"/>
      <c r="B78" s="141">
        <v>73</v>
      </c>
      <c r="C78" s="99"/>
      <c r="D78" s="100"/>
      <c r="E78" s="101"/>
      <c r="F78" s="102"/>
      <c r="G78" s="97"/>
      <c r="H78" s="98"/>
      <c r="I78" s="100"/>
      <c r="J78" s="91" t="str">
        <f>IF(ISERROR(VLOOKUP('Input Sheet'!$I78,TechNumber,2,FALSE)),"",VLOOKUP('Input Sheet'!$I78,TechNumber,2,FALSE))</f>
        <v/>
      </c>
      <c r="K78" s="94" t="str">
        <f t="shared" si="4"/>
        <v/>
      </c>
      <c r="L78" s="97"/>
      <c r="M78" s="98"/>
      <c r="N78" s="100"/>
      <c r="O78" s="91" t="str">
        <f>IF(ISERROR(VLOOKUP('Input Sheet'!$N78,TechNumber,2,FALSE)),"",VLOOKUP('Input Sheet'!$N78,TechNumber,2,FALSE))</f>
        <v/>
      </c>
      <c r="P78" s="94" t="str">
        <f t="shared" si="5"/>
        <v xml:space="preserve"> </v>
      </c>
      <c r="Q78" s="97"/>
      <c r="R78" s="98"/>
      <c r="S78" s="100"/>
      <c r="T78" s="91" t="str">
        <f>IF(ISERROR(VLOOKUP('Input Sheet'!$S78,TechNumber,2,FALSE)),"",VLOOKUP('Input Sheet'!$S78,TechNumber,2,FALSE))</f>
        <v/>
      </c>
      <c r="U78" s="92" t="str">
        <f t="shared" si="6"/>
        <v/>
      </c>
      <c r="V78" s="93">
        <f t="shared" si="7"/>
        <v>0</v>
      </c>
      <c r="W78" s="118"/>
      <c r="X78" s="140"/>
    </row>
    <row r="79" spans="1:24" x14ac:dyDescent="0.15">
      <c r="A79" s="140"/>
      <c r="B79" s="141">
        <v>74</v>
      </c>
      <c r="C79" s="99"/>
      <c r="D79" s="100"/>
      <c r="E79" s="101"/>
      <c r="F79" s="102"/>
      <c r="G79" s="97"/>
      <c r="H79" s="98"/>
      <c r="I79" s="100"/>
      <c r="J79" s="91" t="str">
        <f>IF(ISERROR(VLOOKUP('Input Sheet'!$I79,TechNumber,2,FALSE)),"",VLOOKUP('Input Sheet'!$I79,TechNumber,2,FALSE))</f>
        <v/>
      </c>
      <c r="K79" s="94" t="str">
        <f t="shared" si="4"/>
        <v/>
      </c>
      <c r="L79" s="97"/>
      <c r="M79" s="98"/>
      <c r="N79" s="100"/>
      <c r="O79" s="91" t="str">
        <f>IF(ISERROR(VLOOKUP('Input Sheet'!$N79,TechNumber,2,FALSE)),"",VLOOKUP('Input Sheet'!$N79,TechNumber,2,FALSE))</f>
        <v/>
      </c>
      <c r="P79" s="94" t="str">
        <f t="shared" si="5"/>
        <v xml:space="preserve"> </v>
      </c>
      <c r="Q79" s="97"/>
      <c r="R79" s="98"/>
      <c r="S79" s="100"/>
      <c r="T79" s="91" t="str">
        <f>IF(ISERROR(VLOOKUP('Input Sheet'!$S79,TechNumber,2,FALSE)),"",VLOOKUP('Input Sheet'!$S79,TechNumber,2,FALSE))</f>
        <v/>
      </c>
      <c r="U79" s="92" t="str">
        <f t="shared" si="6"/>
        <v/>
      </c>
      <c r="V79" s="93">
        <f t="shared" si="7"/>
        <v>0</v>
      </c>
      <c r="W79" s="118"/>
      <c r="X79" s="140"/>
    </row>
    <row r="80" spans="1:24" x14ac:dyDescent="0.15">
      <c r="A80" s="140"/>
      <c r="B80" s="141">
        <v>75</v>
      </c>
      <c r="C80" s="99"/>
      <c r="D80" s="100"/>
      <c r="E80" s="101"/>
      <c r="F80" s="102"/>
      <c r="G80" s="97"/>
      <c r="H80" s="98"/>
      <c r="I80" s="100"/>
      <c r="J80" s="91" t="str">
        <f>IF(ISERROR(VLOOKUP('Input Sheet'!$I80,TechNumber,2,FALSE)),"",VLOOKUP('Input Sheet'!$I80,TechNumber,2,FALSE))</f>
        <v/>
      </c>
      <c r="K80" s="94" t="str">
        <f t="shared" si="4"/>
        <v/>
      </c>
      <c r="L80" s="97"/>
      <c r="M80" s="98"/>
      <c r="N80" s="100"/>
      <c r="O80" s="91" t="str">
        <f>IF(ISERROR(VLOOKUP('Input Sheet'!$N80,TechNumber,2,FALSE)),"",VLOOKUP('Input Sheet'!$N80,TechNumber,2,FALSE))</f>
        <v/>
      </c>
      <c r="P80" s="94" t="str">
        <f t="shared" si="5"/>
        <v xml:space="preserve"> </v>
      </c>
      <c r="Q80" s="97"/>
      <c r="R80" s="98"/>
      <c r="S80" s="100"/>
      <c r="T80" s="91" t="str">
        <f>IF(ISERROR(VLOOKUP('Input Sheet'!$S80,TechNumber,2,FALSE)),"",VLOOKUP('Input Sheet'!$S80,TechNumber,2,FALSE))</f>
        <v/>
      </c>
      <c r="U80" s="92" t="str">
        <f t="shared" si="6"/>
        <v/>
      </c>
      <c r="V80" s="93">
        <f t="shared" si="7"/>
        <v>0</v>
      </c>
      <c r="W80" s="118"/>
      <c r="X80" s="140"/>
    </row>
    <row r="81" spans="1:24" x14ac:dyDescent="0.15">
      <c r="A81" s="140"/>
      <c r="B81" s="141">
        <v>76</v>
      </c>
      <c r="C81" s="99"/>
      <c r="D81" s="100"/>
      <c r="E81" s="101"/>
      <c r="F81" s="102"/>
      <c r="G81" s="97"/>
      <c r="H81" s="98"/>
      <c r="I81" s="100"/>
      <c r="J81" s="91" t="str">
        <f>IF(ISERROR(VLOOKUP('Input Sheet'!$I81,TechNumber,2,FALSE)),"",VLOOKUP('Input Sheet'!$I81,TechNumber,2,FALSE))</f>
        <v/>
      </c>
      <c r="K81" s="94" t="str">
        <f t="shared" si="4"/>
        <v/>
      </c>
      <c r="L81" s="97"/>
      <c r="M81" s="98"/>
      <c r="N81" s="100"/>
      <c r="O81" s="91" t="str">
        <f>IF(ISERROR(VLOOKUP('Input Sheet'!$N81,TechNumber,2,FALSE)),"",VLOOKUP('Input Sheet'!$N81,TechNumber,2,FALSE))</f>
        <v/>
      </c>
      <c r="P81" s="94" t="str">
        <f t="shared" si="5"/>
        <v xml:space="preserve"> </v>
      </c>
      <c r="Q81" s="97"/>
      <c r="R81" s="98"/>
      <c r="S81" s="100"/>
      <c r="T81" s="91" t="str">
        <f>IF(ISERROR(VLOOKUP('Input Sheet'!$S81,TechNumber,2,FALSE)),"",VLOOKUP('Input Sheet'!$S81,TechNumber,2,FALSE))</f>
        <v/>
      </c>
      <c r="U81" s="92" t="str">
        <f t="shared" si="6"/>
        <v/>
      </c>
      <c r="V81" s="93">
        <f t="shared" si="7"/>
        <v>0</v>
      </c>
      <c r="W81" s="118"/>
      <c r="X81" s="140"/>
    </row>
    <row r="82" spans="1:24" x14ac:dyDescent="0.15">
      <c r="A82" s="140"/>
      <c r="B82" s="141">
        <v>77</v>
      </c>
      <c r="C82" s="99"/>
      <c r="D82" s="100"/>
      <c r="E82" s="101"/>
      <c r="F82" s="102"/>
      <c r="G82" s="97"/>
      <c r="H82" s="98"/>
      <c r="I82" s="100"/>
      <c r="J82" s="91" t="str">
        <f>IF(ISERROR(VLOOKUP('Input Sheet'!$I82,TechNumber,2,FALSE)),"",VLOOKUP('Input Sheet'!$I82,TechNumber,2,FALSE))</f>
        <v/>
      </c>
      <c r="K82" s="94" t="str">
        <f t="shared" si="4"/>
        <v/>
      </c>
      <c r="L82" s="97"/>
      <c r="M82" s="98"/>
      <c r="N82" s="100"/>
      <c r="O82" s="91" t="str">
        <f>IF(ISERROR(VLOOKUP('Input Sheet'!$N82,TechNumber,2,FALSE)),"",VLOOKUP('Input Sheet'!$N82,TechNumber,2,FALSE))</f>
        <v/>
      </c>
      <c r="P82" s="94" t="str">
        <f t="shared" si="5"/>
        <v xml:space="preserve"> </v>
      </c>
      <c r="Q82" s="97"/>
      <c r="R82" s="98"/>
      <c r="S82" s="100"/>
      <c r="T82" s="91" t="str">
        <f>IF(ISERROR(VLOOKUP('Input Sheet'!$S82,TechNumber,2,FALSE)),"",VLOOKUP('Input Sheet'!$S82,TechNumber,2,FALSE))</f>
        <v/>
      </c>
      <c r="U82" s="92" t="str">
        <f t="shared" si="6"/>
        <v/>
      </c>
      <c r="V82" s="93">
        <f t="shared" si="7"/>
        <v>0</v>
      </c>
      <c r="W82" s="118"/>
      <c r="X82" s="140"/>
    </row>
    <row r="83" spans="1:24" x14ac:dyDescent="0.15">
      <c r="A83" s="140"/>
      <c r="B83" s="141">
        <v>78</v>
      </c>
      <c r="C83" s="99"/>
      <c r="D83" s="100"/>
      <c r="E83" s="101"/>
      <c r="F83" s="102"/>
      <c r="G83" s="97"/>
      <c r="H83" s="98"/>
      <c r="I83" s="100"/>
      <c r="J83" s="91" t="str">
        <f>IF(ISERROR(VLOOKUP('Input Sheet'!$I83,TechNumber,2,FALSE)),"",VLOOKUP('Input Sheet'!$I83,TechNumber,2,FALSE))</f>
        <v/>
      </c>
      <c r="K83" s="94" t="str">
        <f t="shared" si="4"/>
        <v/>
      </c>
      <c r="L83" s="97"/>
      <c r="M83" s="98"/>
      <c r="N83" s="100"/>
      <c r="O83" s="91" t="str">
        <f>IF(ISERROR(VLOOKUP('Input Sheet'!$N83,TechNumber,2,FALSE)),"",VLOOKUP('Input Sheet'!$N83,TechNumber,2,FALSE))</f>
        <v/>
      </c>
      <c r="P83" s="94" t="str">
        <f t="shared" si="5"/>
        <v xml:space="preserve"> </v>
      </c>
      <c r="Q83" s="97"/>
      <c r="R83" s="98"/>
      <c r="S83" s="100"/>
      <c r="T83" s="91" t="str">
        <f>IF(ISERROR(VLOOKUP('Input Sheet'!$S83,TechNumber,2,FALSE)),"",VLOOKUP('Input Sheet'!$S83,TechNumber,2,FALSE))</f>
        <v/>
      </c>
      <c r="U83" s="92" t="str">
        <f t="shared" si="6"/>
        <v/>
      </c>
      <c r="V83" s="93">
        <f t="shared" si="7"/>
        <v>0</v>
      </c>
      <c r="W83" s="118"/>
      <c r="X83" s="140"/>
    </row>
    <row r="84" spans="1:24" x14ac:dyDescent="0.15">
      <c r="A84" s="140"/>
      <c r="B84" s="141">
        <v>79</v>
      </c>
      <c r="C84" s="99"/>
      <c r="D84" s="100"/>
      <c r="E84" s="101"/>
      <c r="F84" s="102"/>
      <c r="G84" s="97"/>
      <c r="H84" s="98"/>
      <c r="I84" s="100"/>
      <c r="J84" s="91" t="str">
        <f>IF(ISERROR(VLOOKUP('Input Sheet'!$I84,TechNumber,2,FALSE)),"",VLOOKUP('Input Sheet'!$I84,TechNumber,2,FALSE))</f>
        <v/>
      </c>
      <c r="K84" s="94" t="str">
        <f t="shared" si="4"/>
        <v/>
      </c>
      <c r="L84" s="97"/>
      <c r="M84" s="98"/>
      <c r="N84" s="100"/>
      <c r="O84" s="91" t="str">
        <f>IF(ISERROR(VLOOKUP('Input Sheet'!$N84,TechNumber,2,FALSE)),"",VLOOKUP('Input Sheet'!$N84,TechNumber,2,FALSE))</f>
        <v/>
      </c>
      <c r="P84" s="94" t="str">
        <f t="shared" si="5"/>
        <v xml:space="preserve"> </v>
      </c>
      <c r="Q84" s="97"/>
      <c r="R84" s="98"/>
      <c r="S84" s="100"/>
      <c r="T84" s="91" t="str">
        <f>IF(ISERROR(VLOOKUP('Input Sheet'!$S84,TechNumber,2,FALSE)),"",VLOOKUP('Input Sheet'!$S84,TechNumber,2,FALSE))</f>
        <v/>
      </c>
      <c r="U84" s="92" t="str">
        <f t="shared" si="6"/>
        <v/>
      </c>
      <c r="V84" s="93">
        <f t="shared" si="7"/>
        <v>0</v>
      </c>
      <c r="W84" s="118"/>
      <c r="X84" s="140"/>
    </row>
    <row r="85" spans="1:24" x14ac:dyDescent="0.15">
      <c r="A85" s="140"/>
      <c r="B85" s="141">
        <v>80</v>
      </c>
      <c r="C85" s="99"/>
      <c r="D85" s="100"/>
      <c r="E85" s="101"/>
      <c r="F85" s="102"/>
      <c r="G85" s="97"/>
      <c r="H85" s="98"/>
      <c r="I85" s="100"/>
      <c r="J85" s="91" t="str">
        <f>IF(ISERROR(VLOOKUP('Input Sheet'!$I85,TechNumber,2,FALSE)),"",VLOOKUP('Input Sheet'!$I85,TechNumber,2,FALSE))</f>
        <v/>
      </c>
      <c r="K85" s="94" t="str">
        <f t="shared" si="4"/>
        <v/>
      </c>
      <c r="L85" s="97"/>
      <c r="M85" s="98"/>
      <c r="N85" s="100"/>
      <c r="O85" s="91" t="str">
        <f>IF(ISERROR(VLOOKUP('Input Sheet'!$N85,TechNumber,2,FALSE)),"",VLOOKUP('Input Sheet'!$N85,TechNumber,2,FALSE))</f>
        <v/>
      </c>
      <c r="P85" s="94" t="str">
        <f t="shared" si="5"/>
        <v xml:space="preserve"> </v>
      </c>
      <c r="Q85" s="97"/>
      <c r="R85" s="98"/>
      <c r="S85" s="100"/>
      <c r="T85" s="91" t="str">
        <f>IF(ISERROR(VLOOKUP('Input Sheet'!$S85,TechNumber,2,FALSE)),"",VLOOKUP('Input Sheet'!$S85,TechNumber,2,FALSE))</f>
        <v/>
      </c>
      <c r="U85" s="92" t="str">
        <f t="shared" si="6"/>
        <v/>
      </c>
      <c r="V85" s="93">
        <f t="shared" si="7"/>
        <v>0</v>
      </c>
      <c r="W85" s="118"/>
      <c r="X85" s="140"/>
    </row>
    <row r="86" spans="1:24" x14ac:dyDescent="0.15">
      <c r="A86" s="140"/>
      <c r="B86" s="141">
        <v>81</v>
      </c>
      <c r="C86" s="99"/>
      <c r="D86" s="100"/>
      <c r="E86" s="101"/>
      <c r="F86" s="102"/>
      <c r="G86" s="97"/>
      <c r="H86" s="98"/>
      <c r="I86" s="100"/>
      <c r="J86" s="91" t="str">
        <f>IF(ISERROR(VLOOKUP('Input Sheet'!$I86,TechNumber,2,FALSE)),"",VLOOKUP('Input Sheet'!$I86,TechNumber,2,FALSE))</f>
        <v/>
      </c>
      <c r="K86" s="94" t="str">
        <f t="shared" si="4"/>
        <v/>
      </c>
      <c r="L86" s="97"/>
      <c r="M86" s="98"/>
      <c r="N86" s="100"/>
      <c r="O86" s="91" t="str">
        <f>IF(ISERROR(VLOOKUP('Input Sheet'!$N86,TechNumber,2,FALSE)),"",VLOOKUP('Input Sheet'!$N86,TechNumber,2,FALSE))</f>
        <v/>
      </c>
      <c r="P86" s="94" t="str">
        <f t="shared" si="5"/>
        <v xml:space="preserve"> </v>
      </c>
      <c r="Q86" s="97"/>
      <c r="R86" s="98"/>
      <c r="S86" s="100"/>
      <c r="T86" s="91" t="str">
        <f>IF(ISERROR(VLOOKUP('Input Sheet'!$S86,TechNumber,2,FALSE)),"",VLOOKUP('Input Sheet'!$S86,TechNumber,2,FALSE))</f>
        <v/>
      </c>
      <c r="U86" s="92" t="str">
        <f t="shared" si="6"/>
        <v/>
      </c>
      <c r="V86" s="93">
        <f t="shared" si="7"/>
        <v>0</v>
      </c>
      <c r="W86" s="118"/>
      <c r="X86" s="140"/>
    </row>
    <row r="87" spans="1:24" x14ac:dyDescent="0.15">
      <c r="A87" s="140"/>
      <c r="B87" s="141">
        <v>82</v>
      </c>
      <c r="C87" s="99"/>
      <c r="D87" s="100"/>
      <c r="E87" s="101"/>
      <c r="F87" s="102"/>
      <c r="G87" s="97"/>
      <c r="H87" s="98"/>
      <c r="I87" s="100"/>
      <c r="J87" s="91" t="str">
        <f>IF(ISERROR(VLOOKUP('Input Sheet'!$I87,TechNumber,2,FALSE)),"",VLOOKUP('Input Sheet'!$I87,TechNumber,2,FALSE))</f>
        <v/>
      </c>
      <c r="K87" s="94" t="str">
        <f t="shared" si="4"/>
        <v/>
      </c>
      <c r="L87" s="97"/>
      <c r="M87" s="98"/>
      <c r="N87" s="100"/>
      <c r="O87" s="91" t="str">
        <f>IF(ISERROR(VLOOKUP('Input Sheet'!$N87,TechNumber,2,FALSE)),"",VLOOKUP('Input Sheet'!$N87,TechNumber,2,FALSE))</f>
        <v/>
      </c>
      <c r="P87" s="94" t="str">
        <f t="shared" si="5"/>
        <v xml:space="preserve"> </v>
      </c>
      <c r="Q87" s="97"/>
      <c r="R87" s="98"/>
      <c r="S87" s="100"/>
      <c r="T87" s="91" t="str">
        <f>IF(ISERROR(VLOOKUP('Input Sheet'!$S87,TechNumber,2,FALSE)),"",VLOOKUP('Input Sheet'!$S87,TechNumber,2,FALSE))</f>
        <v/>
      </c>
      <c r="U87" s="92" t="str">
        <f t="shared" si="6"/>
        <v/>
      </c>
      <c r="V87" s="93">
        <f t="shared" si="7"/>
        <v>0</v>
      </c>
      <c r="W87" s="118"/>
      <c r="X87" s="140"/>
    </row>
    <row r="88" spans="1:24" x14ac:dyDescent="0.15">
      <c r="A88" s="140"/>
      <c r="B88" s="141">
        <v>83</v>
      </c>
      <c r="C88" s="99"/>
      <c r="D88" s="100"/>
      <c r="E88" s="101"/>
      <c r="F88" s="102"/>
      <c r="G88" s="97"/>
      <c r="H88" s="98"/>
      <c r="I88" s="100"/>
      <c r="J88" s="91" t="str">
        <f>IF(ISERROR(VLOOKUP('Input Sheet'!$I88,TechNumber,2,FALSE)),"",VLOOKUP('Input Sheet'!$I88,TechNumber,2,FALSE))</f>
        <v/>
      </c>
      <c r="K88" s="94" t="str">
        <f t="shared" si="4"/>
        <v/>
      </c>
      <c r="L88" s="97"/>
      <c r="M88" s="98"/>
      <c r="N88" s="100"/>
      <c r="O88" s="91" t="str">
        <f>IF(ISERROR(VLOOKUP('Input Sheet'!$N88,TechNumber,2,FALSE)),"",VLOOKUP('Input Sheet'!$N88,TechNumber,2,FALSE))</f>
        <v/>
      </c>
      <c r="P88" s="94" t="str">
        <f t="shared" si="5"/>
        <v xml:space="preserve"> </v>
      </c>
      <c r="Q88" s="97"/>
      <c r="R88" s="98"/>
      <c r="S88" s="100"/>
      <c r="T88" s="91" t="str">
        <f>IF(ISERROR(VLOOKUP('Input Sheet'!$S88,TechNumber,2,FALSE)),"",VLOOKUP('Input Sheet'!$S88,TechNumber,2,FALSE))</f>
        <v/>
      </c>
      <c r="U88" s="92" t="str">
        <f t="shared" si="6"/>
        <v/>
      </c>
      <c r="V88" s="93">
        <f t="shared" si="7"/>
        <v>0</v>
      </c>
      <c r="W88" s="118"/>
      <c r="X88" s="140"/>
    </row>
    <row r="89" spans="1:24" x14ac:dyDescent="0.15">
      <c r="A89" s="140"/>
      <c r="B89" s="141">
        <v>84</v>
      </c>
      <c r="C89" s="99"/>
      <c r="D89" s="100"/>
      <c r="E89" s="101"/>
      <c r="F89" s="102"/>
      <c r="G89" s="97"/>
      <c r="H89" s="98"/>
      <c r="I89" s="100"/>
      <c r="J89" s="91" t="str">
        <f>IF(ISERROR(VLOOKUP('Input Sheet'!$I89,TechNumber,2,FALSE)),"",VLOOKUP('Input Sheet'!$I89,TechNumber,2,FALSE))</f>
        <v/>
      </c>
      <c r="K89" s="94" t="str">
        <f t="shared" si="4"/>
        <v/>
      </c>
      <c r="L89" s="97"/>
      <c r="M89" s="98"/>
      <c r="N89" s="100"/>
      <c r="O89" s="91" t="str">
        <f>IF(ISERROR(VLOOKUP('Input Sheet'!$N89,TechNumber,2,FALSE)),"",VLOOKUP('Input Sheet'!$N89,TechNumber,2,FALSE))</f>
        <v/>
      </c>
      <c r="P89" s="94" t="str">
        <f t="shared" si="5"/>
        <v xml:space="preserve"> </v>
      </c>
      <c r="Q89" s="97"/>
      <c r="R89" s="98"/>
      <c r="S89" s="100"/>
      <c r="T89" s="91" t="str">
        <f>IF(ISERROR(VLOOKUP('Input Sheet'!$S89,TechNumber,2,FALSE)),"",VLOOKUP('Input Sheet'!$S89,TechNumber,2,FALSE))</f>
        <v/>
      </c>
      <c r="U89" s="92" t="str">
        <f t="shared" si="6"/>
        <v/>
      </c>
      <c r="V89" s="93">
        <f t="shared" si="7"/>
        <v>0</v>
      </c>
      <c r="W89" s="118"/>
      <c r="X89" s="140"/>
    </row>
    <row r="90" spans="1:24" x14ac:dyDescent="0.15">
      <c r="A90" s="140"/>
      <c r="B90" s="141">
        <v>85</v>
      </c>
      <c r="C90" s="99"/>
      <c r="D90" s="100"/>
      <c r="E90" s="101"/>
      <c r="F90" s="102"/>
      <c r="G90" s="97"/>
      <c r="H90" s="98"/>
      <c r="I90" s="100"/>
      <c r="J90" s="91" t="str">
        <f>IF(ISERROR(VLOOKUP('Input Sheet'!$I90,TechNumber,2,FALSE)),"",VLOOKUP('Input Sheet'!$I90,TechNumber,2,FALSE))</f>
        <v/>
      </c>
      <c r="K90" s="94" t="str">
        <f t="shared" si="4"/>
        <v/>
      </c>
      <c r="L90" s="97"/>
      <c r="M90" s="98"/>
      <c r="N90" s="100"/>
      <c r="O90" s="91" t="str">
        <f>IF(ISERROR(VLOOKUP('Input Sheet'!$N90,TechNumber,2,FALSE)),"",VLOOKUP('Input Sheet'!$N90,TechNumber,2,FALSE))</f>
        <v/>
      </c>
      <c r="P90" s="94" t="str">
        <f t="shared" si="5"/>
        <v xml:space="preserve"> </v>
      </c>
      <c r="Q90" s="97"/>
      <c r="R90" s="98"/>
      <c r="S90" s="100"/>
      <c r="T90" s="91" t="str">
        <f>IF(ISERROR(VLOOKUP('Input Sheet'!$S90,TechNumber,2,FALSE)),"",VLOOKUP('Input Sheet'!$S90,TechNumber,2,FALSE))</f>
        <v/>
      </c>
      <c r="U90" s="92" t="str">
        <f t="shared" si="6"/>
        <v/>
      </c>
      <c r="V90" s="93">
        <f t="shared" si="7"/>
        <v>0</v>
      </c>
      <c r="W90" s="118"/>
      <c r="X90" s="140"/>
    </row>
    <row r="91" spans="1:24" x14ac:dyDescent="0.15">
      <c r="A91" s="140"/>
      <c r="B91" s="141">
        <v>86</v>
      </c>
      <c r="C91" s="99"/>
      <c r="D91" s="100"/>
      <c r="E91" s="101"/>
      <c r="F91" s="102"/>
      <c r="G91" s="97"/>
      <c r="H91" s="98"/>
      <c r="I91" s="100"/>
      <c r="J91" s="91" t="str">
        <f>IF(ISERROR(VLOOKUP('Input Sheet'!$I91,TechNumber,2,FALSE)),"",VLOOKUP('Input Sheet'!$I91,TechNumber,2,FALSE))</f>
        <v/>
      </c>
      <c r="K91" s="94" t="str">
        <f t="shared" si="4"/>
        <v/>
      </c>
      <c r="L91" s="97"/>
      <c r="M91" s="98"/>
      <c r="N91" s="100"/>
      <c r="O91" s="91" t="str">
        <f>IF(ISERROR(VLOOKUP('Input Sheet'!$N91,TechNumber,2,FALSE)),"",VLOOKUP('Input Sheet'!$N91,TechNumber,2,FALSE))</f>
        <v/>
      </c>
      <c r="P91" s="94" t="str">
        <f t="shared" si="5"/>
        <v xml:space="preserve"> </v>
      </c>
      <c r="Q91" s="97"/>
      <c r="R91" s="98"/>
      <c r="S91" s="100"/>
      <c r="T91" s="91" t="str">
        <f>IF(ISERROR(VLOOKUP('Input Sheet'!$S91,TechNumber,2,FALSE)),"",VLOOKUP('Input Sheet'!$S91,TechNumber,2,FALSE))</f>
        <v/>
      </c>
      <c r="U91" s="92" t="str">
        <f t="shared" si="6"/>
        <v/>
      </c>
      <c r="V91" s="93">
        <f t="shared" si="7"/>
        <v>0</v>
      </c>
      <c r="W91" s="118"/>
      <c r="X91" s="140"/>
    </row>
    <row r="92" spans="1:24" x14ac:dyDescent="0.15">
      <c r="A92" s="140"/>
      <c r="B92" s="141">
        <v>87</v>
      </c>
      <c r="C92" s="99"/>
      <c r="D92" s="100"/>
      <c r="E92" s="101"/>
      <c r="F92" s="102"/>
      <c r="G92" s="97"/>
      <c r="H92" s="98"/>
      <c r="I92" s="100"/>
      <c r="J92" s="91" t="str">
        <f>IF(ISERROR(VLOOKUP('Input Sheet'!$I92,TechNumber,2,FALSE)),"",VLOOKUP('Input Sheet'!$I92,TechNumber,2,FALSE))</f>
        <v/>
      </c>
      <c r="K92" s="94" t="str">
        <f t="shared" si="4"/>
        <v/>
      </c>
      <c r="L92" s="97"/>
      <c r="M92" s="98"/>
      <c r="N92" s="100"/>
      <c r="O92" s="91" t="str">
        <f>IF(ISERROR(VLOOKUP('Input Sheet'!$N92,TechNumber,2,FALSE)),"",VLOOKUP('Input Sheet'!$N92,TechNumber,2,FALSE))</f>
        <v/>
      </c>
      <c r="P92" s="94" t="str">
        <f t="shared" si="5"/>
        <v xml:space="preserve"> </v>
      </c>
      <c r="Q92" s="97"/>
      <c r="R92" s="98"/>
      <c r="S92" s="100"/>
      <c r="T92" s="91" t="str">
        <f>IF(ISERROR(VLOOKUP('Input Sheet'!$S92,TechNumber,2,FALSE)),"",VLOOKUP('Input Sheet'!$S92,TechNumber,2,FALSE))</f>
        <v/>
      </c>
      <c r="U92" s="92" t="str">
        <f t="shared" si="6"/>
        <v/>
      </c>
      <c r="V92" s="93">
        <f t="shared" si="7"/>
        <v>0</v>
      </c>
      <c r="W92" s="118"/>
      <c r="X92" s="140"/>
    </row>
    <row r="93" spans="1:24" x14ac:dyDescent="0.15">
      <c r="A93" s="140"/>
      <c r="B93" s="141">
        <v>88</v>
      </c>
      <c r="C93" s="99"/>
      <c r="D93" s="100"/>
      <c r="E93" s="101"/>
      <c r="F93" s="102"/>
      <c r="G93" s="97"/>
      <c r="H93" s="98"/>
      <c r="I93" s="100"/>
      <c r="J93" s="91" t="str">
        <f>IF(ISERROR(VLOOKUP('Input Sheet'!$I93,TechNumber,2,FALSE)),"",VLOOKUP('Input Sheet'!$I93,TechNumber,2,FALSE))</f>
        <v/>
      </c>
      <c r="K93" s="94" t="str">
        <f t="shared" si="4"/>
        <v/>
      </c>
      <c r="L93" s="97"/>
      <c r="M93" s="98"/>
      <c r="N93" s="100"/>
      <c r="O93" s="91" t="str">
        <f>IF(ISERROR(VLOOKUP('Input Sheet'!$N93,TechNumber,2,FALSE)),"",VLOOKUP('Input Sheet'!$N93,TechNumber,2,FALSE))</f>
        <v/>
      </c>
      <c r="P93" s="94" t="str">
        <f t="shared" si="5"/>
        <v xml:space="preserve"> </v>
      </c>
      <c r="Q93" s="97"/>
      <c r="R93" s="98"/>
      <c r="S93" s="100"/>
      <c r="T93" s="91" t="str">
        <f>IF(ISERROR(VLOOKUP('Input Sheet'!$S93,TechNumber,2,FALSE)),"",VLOOKUP('Input Sheet'!$S93,TechNumber,2,FALSE))</f>
        <v/>
      </c>
      <c r="U93" s="92" t="str">
        <f t="shared" si="6"/>
        <v/>
      </c>
      <c r="V93" s="93">
        <f t="shared" si="7"/>
        <v>0</v>
      </c>
      <c r="W93" s="118"/>
      <c r="X93" s="140"/>
    </row>
    <row r="94" spans="1:24" x14ac:dyDescent="0.15">
      <c r="A94" s="140"/>
      <c r="B94" s="141">
        <v>89</v>
      </c>
      <c r="C94" s="99"/>
      <c r="D94" s="100"/>
      <c r="E94" s="101"/>
      <c r="F94" s="102"/>
      <c r="G94" s="97"/>
      <c r="H94" s="98"/>
      <c r="I94" s="100"/>
      <c r="J94" s="91" t="str">
        <f>IF(ISERROR(VLOOKUP('Input Sheet'!$I94,TechNumber,2,FALSE)),"",VLOOKUP('Input Sheet'!$I94,TechNumber,2,FALSE))</f>
        <v/>
      </c>
      <c r="K94" s="94" t="str">
        <f t="shared" si="4"/>
        <v/>
      </c>
      <c r="L94" s="97"/>
      <c r="M94" s="98"/>
      <c r="N94" s="100"/>
      <c r="O94" s="91" t="str">
        <f>IF(ISERROR(VLOOKUP('Input Sheet'!$N94,TechNumber,2,FALSE)),"",VLOOKUP('Input Sheet'!$N94,TechNumber,2,FALSE))</f>
        <v/>
      </c>
      <c r="P94" s="94" t="str">
        <f t="shared" si="5"/>
        <v xml:space="preserve"> </v>
      </c>
      <c r="Q94" s="97"/>
      <c r="R94" s="98"/>
      <c r="S94" s="100"/>
      <c r="T94" s="91" t="str">
        <f>IF(ISERROR(VLOOKUP('Input Sheet'!$S94,TechNumber,2,FALSE)),"",VLOOKUP('Input Sheet'!$S94,TechNumber,2,FALSE))</f>
        <v/>
      </c>
      <c r="U94" s="92" t="str">
        <f t="shared" si="6"/>
        <v/>
      </c>
      <c r="V94" s="93">
        <f t="shared" si="7"/>
        <v>0</v>
      </c>
      <c r="W94" s="118"/>
      <c r="X94" s="140"/>
    </row>
    <row r="95" spans="1:24" x14ac:dyDescent="0.15">
      <c r="A95" s="140"/>
      <c r="B95" s="141">
        <v>90</v>
      </c>
      <c r="C95" s="99"/>
      <c r="D95" s="100"/>
      <c r="E95" s="101"/>
      <c r="F95" s="102"/>
      <c r="G95" s="97"/>
      <c r="H95" s="98"/>
      <c r="I95" s="100"/>
      <c r="J95" s="91" t="str">
        <f>IF(ISERROR(VLOOKUP('Input Sheet'!$I95,TechNumber,2,FALSE)),"",VLOOKUP('Input Sheet'!$I95,TechNumber,2,FALSE))</f>
        <v/>
      </c>
      <c r="K95" s="94" t="str">
        <f t="shared" si="4"/>
        <v/>
      </c>
      <c r="L95" s="97"/>
      <c r="M95" s="98"/>
      <c r="N95" s="100"/>
      <c r="O95" s="91" t="str">
        <f>IF(ISERROR(VLOOKUP('Input Sheet'!$N95,TechNumber,2,FALSE)),"",VLOOKUP('Input Sheet'!$N95,TechNumber,2,FALSE))</f>
        <v/>
      </c>
      <c r="P95" s="94" t="str">
        <f t="shared" si="5"/>
        <v xml:space="preserve"> </v>
      </c>
      <c r="Q95" s="97"/>
      <c r="R95" s="98"/>
      <c r="S95" s="100"/>
      <c r="T95" s="91" t="str">
        <f>IF(ISERROR(VLOOKUP('Input Sheet'!$S95,TechNumber,2,FALSE)),"",VLOOKUP('Input Sheet'!$S95,TechNumber,2,FALSE))</f>
        <v/>
      </c>
      <c r="U95" s="92" t="str">
        <f t="shared" si="6"/>
        <v/>
      </c>
      <c r="V95" s="93">
        <f t="shared" si="7"/>
        <v>0</v>
      </c>
      <c r="W95" s="118"/>
      <c r="X95" s="140"/>
    </row>
    <row r="96" spans="1:24" x14ac:dyDescent="0.15">
      <c r="A96" s="140"/>
      <c r="B96" s="141">
        <v>91</v>
      </c>
      <c r="C96" s="99"/>
      <c r="D96" s="100"/>
      <c r="E96" s="101"/>
      <c r="F96" s="102"/>
      <c r="G96" s="97"/>
      <c r="H96" s="98"/>
      <c r="I96" s="100"/>
      <c r="J96" s="91" t="str">
        <f>IF(ISERROR(VLOOKUP('Input Sheet'!$I96,TechNumber,2,FALSE)),"",VLOOKUP('Input Sheet'!$I96,TechNumber,2,FALSE))</f>
        <v/>
      </c>
      <c r="K96" s="94" t="str">
        <f t="shared" si="4"/>
        <v/>
      </c>
      <c r="L96" s="97"/>
      <c r="M96" s="98"/>
      <c r="N96" s="100"/>
      <c r="O96" s="91" t="str">
        <f>IF(ISERROR(VLOOKUP('Input Sheet'!$N96,TechNumber,2,FALSE)),"",VLOOKUP('Input Sheet'!$N96,TechNumber,2,FALSE))</f>
        <v/>
      </c>
      <c r="P96" s="94" t="str">
        <f t="shared" si="5"/>
        <v xml:space="preserve"> </v>
      </c>
      <c r="Q96" s="97"/>
      <c r="R96" s="98"/>
      <c r="S96" s="100"/>
      <c r="T96" s="91" t="str">
        <f>IF(ISERROR(VLOOKUP('Input Sheet'!$S96,TechNumber,2,FALSE)),"",VLOOKUP('Input Sheet'!$S96,TechNumber,2,FALSE))</f>
        <v/>
      </c>
      <c r="U96" s="92" t="str">
        <f t="shared" si="6"/>
        <v/>
      </c>
      <c r="V96" s="93">
        <f t="shared" si="7"/>
        <v>0</v>
      </c>
      <c r="W96" s="118"/>
      <c r="X96" s="140"/>
    </row>
    <row r="97" spans="1:24" x14ac:dyDescent="0.15">
      <c r="A97" s="140"/>
      <c r="B97" s="141">
        <v>92</v>
      </c>
      <c r="C97" s="99"/>
      <c r="D97" s="100"/>
      <c r="E97" s="101"/>
      <c r="F97" s="102"/>
      <c r="G97" s="97"/>
      <c r="H97" s="98"/>
      <c r="I97" s="100"/>
      <c r="J97" s="91" t="str">
        <f>IF(ISERROR(VLOOKUP('Input Sheet'!$I97,TechNumber,2,FALSE)),"",VLOOKUP('Input Sheet'!$I97,TechNumber,2,FALSE))</f>
        <v/>
      </c>
      <c r="K97" s="94" t="str">
        <f t="shared" si="4"/>
        <v/>
      </c>
      <c r="L97" s="97"/>
      <c r="M97" s="98"/>
      <c r="N97" s="100"/>
      <c r="O97" s="91" t="str">
        <f>IF(ISERROR(VLOOKUP('Input Sheet'!$N97,TechNumber,2,FALSE)),"",VLOOKUP('Input Sheet'!$N97,TechNumber,2,FALSE))</f>
        <v/>
      </c>
      <c r="P97" s="94" t="str">
        <f t="shared" si="5"/>
        <v xml:space="preserve"> </v>
      </c>
      <c r="Q97" s="97"/>
      <c r="R97" s="98"/>
      <c r="S97" s="100"/>
      <c r="T97" s="91" t="str">
        <f>IF(ISERROR(VLOOKUP('Input Sheet'!$S97,TechNumber,2,FALSE)),"",VLOOKUP('Input Sheet'!$S97,TechNumber,2,FALSE))</f>
        <v/>
      </c>
      <c r="U97" s="92" t="str">
        <f t="shared" si="6"/>
        <v/>
      </c>
      <c r="V97" s="93">
        <f t="shared" si="7"/>
        <v>0</v>
      </c>
      <c r="W97" s="118"/>
      <c r="X97" s="140"/>
    </row>
    <row r="98" spans="1:24" x14ac:dyDescent="0.15">
      <c r="A98" s="140"/>
      <c r="B98" s="141">
        <v>93</v>
      </c>
      <c r="C98" s="99"/>
      <c r="D98" s="100"/>
      <c r="E98" s="101"/>
      <c r="F98" s="102"/>
      <c r="G98" s="97"/>
      <c r="H98" s="98"/>
      <c r="I98" s="100"/>
      <c r="J98" s="91" t="str">
        <f>IF(ISERROR(VLOOKUP('Input Sheet'!$I98,TechNumber,2,FALSE)),"",VLOOKUP('Input Sheet'!$I98,TechNumber,2,FALSE))</f>
        <v/>
      </c>
      <c r="K98" s="94" t="str">
        <f t="shared" si="4"/>
        <v/>
      </c>
      <c r="L98" s="97"/>
      <c r="M98" s="98"/>
      <c r="N98" s="100"/>
      <c r="O98" s="91" t="str">
        <f>IF(ISERROR(VLOOKUP('Input Sheet'!$N98,TechNumber,2,FALSE)),"",VLOOKUP('Input Sheet'!$N98,TechNumber,2,FALSE))</f>
        <v/>
      </c>
      <c r="P98" s="94" t="str">
        <f t="shared" si="5"/>
        <v xml:space="preserve"> </v>
      </c>
      <c r="Q98" s="97"/>
      <c r="R98" s="98"/>
      <c r="S98" s="100"/>
      <c r="T98" s="91" t="str">
        <f>IF(ISERROR(VLOOKUP('Input Sheet'!$S98,TechNumber,2,FALSE)),"",VLOOKUP('Input Sheet'!$S98,TechNumber,2,FALSE))</f>
        <v/>
      </c>
      <c r="U98" s="92" t="str">
        <f t="shared" si="6"/>
        <v/>
      </c>
      <c r="V98" s="93">
        <f t="shared" si="7"/>
        <v>0</v>
      </c>
      <c r="W98" s="118"/>
      <c r="X98" s="140"/>
    </row>
    <row r="99" spans="1:24" x14ac:dyDescent="0.15">
      <c r="A99" s="140"/>
      <c r="B99" s="141">
        <v>94</v>
      </c>
      <c r="C99" s="99"/>
      <c r="D99" s="100"/>
      <c r="E99" s="101"/>
      <c r="F99" s="102"/>
      <c r="G99" s="97"/>
      <c r="H99" s="98"/>
      <c r="I99" s="100"/>
      <c r="J99" s="91" t="str">
        <f>IF(ISERROR(VLOOKUP('Input Sheet'!$I99,TechNumber,2,FALSE)),"",VLOOKUP('Input Sheet'!$I99,TechNumber,2,FALSE))</f>
        <v/>
      </c>
      <c r="K99" s="94" t="str">
        <f t="shared" si="4"/>
        <v/>
      </c>
      <c r="L99" s="97"/>
      <c r="M99" s="98"/>
      <c r="N99" s="100"/>
      <c r="O99" s="91" t="str">
        <f>IF(ISERROR(VLOOKUP('Input Sheet'!$N99,TechNumber,2,FALSE)),"",VLOOKUP('Input Sheet'!$N99,TechNumber,2,FALSE))</f>
        <v/>
      </c>
      <c r="P99" s="94" t="str">
        <f t="shared" si="5"/>
        <v xml:space="preserve"> </v>
      </c>
      <c r="Q99" s="97"/>
      <c r="R99" s="98"/>
      <c r="S99" s="100"/>
      <c r="T99" s="91" t="str">
        <f>IF(ISERROR(VLOOKUP('Input Sheet'!$S99,TechNumber,2,FALSE)),"",VLOOKUP('Input Sheet'!$S99,TechNumber,2,FALSE))</f>
        <v/>
      </c>
      <c r="U99" s="92" t="str">
        <f t="shared" si="6"/>
        <v/>
      </c>
      <c r="V99" s="93">
        <f t="shared" si="7"/>
        <v>0</v>
      </c>
      <c r="W99" s="118"/>
      <c r="X99" s="140"/>
    </row>
    <row r="100" spans="1:24" x14ac:dyDescent="0.15">
      <c r="A100" s="140"/>
      <c r="B100" s="141">
        <v>95</v>
      </c>
      <c r="C100" s="99"/>
      <c r="D100" s="100"/>
      <c r="E100" s="101"/>
      <c r="F100" s="102"/>
      <c r="G100" s="97"/>
      <c r="H100" s="98"/>
      <c r="I100" s="100"/>
      <c r="J100" s="91" t="str">
        <f>IF(ISERROR(VLOOKUP('Input Sheet'!$I100,TechNumber,2,FALSE)),"",VLOOKUP('Input Sheet'!$I100,TechNumber,2,FALSE))</f>
        <v/>
      </c>
      <c r="K100" s="94" t="str">
        <f t="shared" si="4"/>
        <v/>
      </c>
      <c r="L100" s="97"/>
      <c r="M100" s="98"/>
      <c r="N100" s="100"/>
      <c r="O100" s="91" t="str">
        <f>IF(ISERROR(VLOOKUP('Input Sheet'!$N100,TechNumber,2,FALSE)),"",VLOOKUP('Input Sheet'!$N100,TechNumber,2,FALSE))</f>
        <v/>
      </c>
      <c r="P100" s="94" t="str">
        <f t="shared" si="5"/>
        <v xml:space="preserve"> </v>
      </c>
      <c r="Q100" s="97"/>
      <c r="R100" s="98"/>
      <c r="S100" s="100"/>
      <c r="T100" s="91" t="str">
        <f>IF(ISERROR(VLOOKUP('Input Sheet'!$S100,TechNumber,2,FALSE)),"",VLOOKUP('Input Sheet'!$S100,TechNumber,2,FALSE))</f>
        <v/>
      </c>
      <c r="U100" s="92" t="str">
        <f t="shared" si="6"/>
        <v/>
      </c>
      <c r="V100" s="93">
        <f t="shared" si="7"/>
        <v>0</v>
      </c>
      <c r="W100" s="118"/>
      <c r="X100" s="140"/>
    </row>
    <row r="101" spans="1:24" x14ac:dyDescent="0.15">
      <c r="A101" s="140"/>
      <c r="B101" s="141">
        <v>96</v>
      </c>
      <c r="C101" s="103"/>
      <c r="D101" s="104"/>
      <c r="E101" s="105"/>
      <c r="F101" s="106"/>
      <c r="G101" s="97"/>
      <c r="H101" s="98"/>
      <c r="I101" s="100"/>
      <c r="J101" s="91" t="str">
        <f>IF(ISERROR(VLOOKUP('Input Sheet'!$I101,TechNumber,2,FALSE)),"",VLOOKUP('Input Sheet'!$I101,TechNumber,2,FALSE))</f>
        <v/>
      </c>
      <c r="K101" s="94" t="str">
        <f t="shared" si="4"/>
        <v/>
      </c>
      <c r="L101" s="114"/>
      <c r="M101" s="115"/>
      <c r="N101" s="104"/>
      <c r="O101" s="91" t="str">
        <f>IF(ISERROR(VLOOKUP('Input Sheet'!$N101,TechNumber,2,FALSE)),"",VLOOKUP('Input Sheet'!$N101,TechNumber,2,FALSE))</f>
        <v/>
      </c>
      <c r="P101" s="94" t="str">
        <f t="shared" si="5"/>
        <v xml:space="preserve"> </v>
      </c>
      <c r="Q101" s="114"/>
      <c r="R101" s="115"/>
      <c r="S101" s="104"/>
      <c r="T101" s="91" t="str">
        <f>IF(ISERROR(VLOOKUP('Input Sheet'!$S101,TechNumber,2,FALSE)),"",VLOOKUP('Input Sheet'!$S101,TechNumber,2,FALSE))</f>
        <v/>
      </c>
      <c r="U101" s="92" t="str">
        <f t="shared" si="6"/>
        <v/>
      </c>
      <c r="V101" s="93">
        <f t="shared" si="7"/>
        <v>0</v>
      </c>
      <c r="W101" s="119"/>
      <c r="X101" s="140"/>
    </row>
    <row r="102" spans="1:24" x14ac:dyDescent="0.15">
      <c r="A102" s="140"/>
      <c r="B102" s="141">
        <v>97</v>
      </c>
      <c r="C102" s="103"/>
      <c r="D102" s="104"/>
      <c r="E102" s="105"/>
      <c r="F102" s="106"/>
      <c r="G102" s="97"/>
      <c r="H102" s="98"/>
      <c r="I102" s="100"/>
      <c r="J102" s="91" t="str">
        <f>IF(ISERROR(VLOOKUP('Input Sheet'!$I102,TechNumber,2,FALSE)),"",VLOOKUP('Input Sheet'!$I102,TechNumber,2,FALSE))</f>
        <v/>
      </c>
      <c r="K102" s="94" t="str">
        <f t="shared" si="4"/>
        <v/>
      </c>
      <c r="L102" s="114"/>
      <c r="M102" s="115"/>
      <c r="N102" s="104"/>
      <c r="O102" s="91" t="str">
        <f>IF(ISERROR(VLOOKUP('Input Sheet'!$N102,TechNumber,2,FALSE)),"",VLOOKUP('Input Sheet'!$N102,TechNumber,2,FALSE))</f>
        <v/>
      </c>
      <c r="P102" s="94" t="str">
        <f t="shared" si="5"/>
        <v xml:space="preserve"> </v>
      </c>
      <c r="Q102" s="114"/>
      <c r="R102" s="115"/>
      <c r="S102" s="104"/>
      <c r="T102" s="91" t="str">
        <f>IF(ISERROR(VLOOKUP('Input Sheet'!$S102,TechNumber,2,FALSE)),"",VLOOKUP('Input Sheet'!$S102,TechNumber,2,FALSE))</f>
        <v/>
      </c>
      <c r="U102" s="92" t="str">
        <f t="shared" si="6"/>
        <v/>
      </c>
      <c r="V102" s="93">
        <f t="shared" si="7"/>
        <v>0</v>
      </c>
      <c r="W102" s="119"/>
      <c r="X102" s="140"/>
    </row>
    <row r="103" spans="1:24" x14ac:dyDescent="0.15">
      <c r="A103" s="140"/>
      <c r="B103" s="141">
        <v>98</v>
      </c>
      <c r="C103" s="103"/>
      <c r="D103" s="104"/>
      <c r="E103" s="105"/>
      <c r="F103" s="106"/>
      <c r="G103" s="97"/>
      <c r="H103" s="98"/>
      <c r="I103" s="100"/>
      <c r="J103" s="91" t="str">
        <f>IF(ISERROR(VLOOKUP('Input Sheet'!$I103,TechNumber,2,FALSE)),"",VLOOKUP('Input Sheet'!$I103,TechNumber,2,FALSE))</f>
        <v/>
      </c>
      <c r="K103" s="94" t="str">
        <f t="shared" si="4"/>
        <v/>
      </c>
      <c r="L103" s="114"/>
      <c r="M103" s="115"/>
      <c r="N103" s="104"/>
      <c r="O103" s="91" t="str">
        <f>IF(ISERROR(VLOOKUP('Input Sheet'!$N103,TechNumber,2,FALSE)),"",VLOOKUP('Input Sheet'!$N103,TechNumber,2,FALSE))</f>
        <v/>
      </c>
      <c r="P103" s="94" t="str">
        <f t="shared" si="5"/>
        <v xml:space="preserve"> </v>
      </c>
      <c r="Q103" s="114"/>
      <c r="R103" s="115"/>
      <c r="S103" s="104"/>
      <c r="T103" s="91" t="str">
        <f>IF(ISERROR(VLOOKUP('Input Sheet'!$S103,TechNumber,2,FALSE)),"",VLOOKUP('Input Sheet'!$S103,TechNumber,2,FALSE))</f>
        <v/>
      </c>
      <c r="U103" s="92" t="str">
        <f t="shared" si="6"/>
        <v/>
      </c>
      <c r="V103" s="93">
        <f t="shared" si="7"/>
        <v>0</v>
      </c>
      <c r="W103" s="119"/>
      <c r="X103" s="140"/>
    </row>
    <row r="104" spans="1:24" x14ac:dyDescent="0.15">
      <c r="A104" s="140"/>
      <c r="B104" s="141">
        <v>99</v>
      </c>
      <c r="C104" s="103"/>
      <c r="D104" s="104"/>
      <c r="E104" s="105"/>
      <c r="F104" s="106"/>
      <c r="G104" s="97"/>
      <c r="H104" s="98"/>
      <c r="I104" s="100"/>
      <c r="J104" s="91" t="str">
        <f>IF(ISERROR(VLOOKUP('Input Sheet'!$I104,TechNumber,2,FALSE)),"",VLOOKUP('Input Sheet'!$I104,TechNumber,2,FALSE))</f>
        <v/>
      </c>
      <c r="K104" s="94" t="str">
        <f t="shared" si="4"/>
        <v/>
      </c>
      <c r="L104" s="114"/>
      <c r="M104" s="115"/>
      <c r="N104" s="104"/>
      <c r="O104" s="91" t="str">
        <f>IF(ISERROR(VLOOKUP('Input Sheet'!$N104,TechNumber,2,FALSE)),"",VLOOKUP('Input Sheet'!$N104,TechNumber,2,FALSE))</f>
        <v/>
      </c>
      <c r="P104" s="94" t="str">
        <f t="shared" si="5"/>
        <v xml:space="preserve"> </v>
      </c>
      <c r="Q104" s="114"/>
      <c r="R104" s="115"/>
      <c r="S104" s="104"/>
      <c r="T104" s="91" t="str">
        <f>IF(ISERROR(VLOOKUP('Input Sheet'!$S104,TechNumber,2,FALSE)),"",VLOOKUP('Input Sheet'!$S104,TechNumber,2,FALSE))</f>
        <v/>
      </c>
      <c r="U104" s="92" t="str">
        <f t="shared" si="6"/>
        <v/>
      </c>
      <c r="V104" s="93">
        <f t="shared" si="7"/>
        <v>0</v>
      </c>
      <c r="W104" s="119"/>
      <c r="X104" s="140"/>
    </row>
    <row r="105" spans="1:24" ht="14" thickBot="1" x14ac:dyDescent="0.2">
      <c r="A105" s="140"/>
      <c r="B105" s="141">
        <v>100</v>
      </c>
      <c r="C105" s="107"/>
      <c r="D105" s="108"/>
      <c r="E105" s="109"/>
      <c r="F105" s="110"/>
      <c r="G105" s="97"/>
      <c r="H105" s="98"/>
      <c r="I105" s="100"/>
      <c r="J105" s="91" t="str">
        <f>IF(ISERROR(VLOOKUP('Input Sheet'!$I105,TechNumber,2,FALSE)),"",VLOOKUP('Input Sheet'!$I105,TechNumber,2,FALSE))</f>
        <v/>
      </c>
      <c r="K105" s="94" t="str">
        <f>IF(ISERROR(H105*J105),"",H105*J105)</f>
        <v/>
      </c>
      <c r="L105" s="116"/>
      <c r="M105" s="117"/>
      <c r="N105" s="108"/>
      <c r="O105" s="91" t="str">
        <f>IF(ISERROR(VLOOKUP('Input Sheet'!$N105,TechNumber,2,FALSE)),"",VLOOKUP('Input Sheet'!$N105,TechNumber,2,FALSE))</f>
        <v/>
      </c>
      <c r="P105" s="94" t="str">
        <f>IF(ISERROR(M105*O105)," ",M105*O105)</f>
        <v xml:space="preserve"> </v>
      </c>
      <c r="Q105" s="116"/>
      <c r="R105" s="117"/>
      <c r="S105" s="108"/>
      <c r="T105" s="91" t="str">
        <f>IF(ISERROR(VLOOKUP('Input Sheet'!$S105,TechNumber,2,FALSE)),"",VLOOKUP('Input Sheet'!$S105,TechNumber,2,FALSE))</f>
        <v/>
      </c>
      <c r="U105" s="92" t="str">
        <f>IF(ISERROR(R105*T105),"",R105*T105)</f>
        <v/>
      </c>
      <c r="V105" s="93">
        <f t="shared" si="7"/>
        <v>0</v>
      </c>
      <c r="W105" s="120"/>
      <c r="X105" s="140"/>
    </row>
    <row r="106" spans="1:24" ht="23.25" customHeight="1" thickTop="1" thickBot="1" x14ac:dyDescent="0.25">
      <c r="A106" s="140"/>
      <c r="B106" s="140"/>
      <c r="C106" s="167"/>
      <c r="D106" s="168"/>
      <c r="E106" s="169" t="s">
        <v>16</v>
      </c>
      <c r="F106" s="169" t="s">
        <v>16</v>
      </c>
      <c r="G106" s="77">
        <f>SUM(G6:G105)</f>
        <v>1334.4999999999993</v>
      </c>
      <c r="H106" s="74">
        <f>SUM(H6:H105)</f>
        <v>17.699999999999996</v>
      </c>
      <c r="I106" s="166"/>
      <c r="J106" s="166"/>
      <c r="K106" s="17">
        <f t="shared" ref="K106:V106" si="8">SUM(K6:K105)</f>
        <v>379.5</v>
      </c>
      <c r="L106" s="76">
        <f t="shared" si="8"/>
        <v>592.06999999999994</v>
      </c>
      <c r="M106" s="75">
        <f t="shared" si="8"/>
        <v>3.2</v>
      </c>
      <c r="N106" s="166"/>
      <c r="O106" s="166"/>
      <c r="P106" s="17">
        <f t="shared" si="8"/>
        <v>107.5</v>
      </c>
      <c r="Q106" s="76">
        <f t="shared" si="8"/>
        <v>805</v>
      </c>
      <c r="R106" s="18">
        <f t="shared" si="8"/>
        <v>4.5999999999999996</v>
      </c>
      <c r="S106" s="166"/>
      <c r="T106" s="166"/>
      <c r="U106" s="17">
        <f t="shared" si="8"/>
        <v>161.60000000000002</v>
      </c>
      <c r="V106" s="19">
        <f t="shared" si="8"/>
        <v>648.6</v>
      </c>
      <c r="W106" s="14">
        <f>COUNTIF(W5:W105,1)</f>
        <v>15</v>
      </c>
      <c r="X106" s="140"/>
    </row>
    <row r="107" spans="1:24" ht="18" thickTop="1" thickBot="1" x14ac:dyDescent="0.25">
      <c r="A107" s="140"/>
      <c r="B107" s="143"/>
      <c r="C107" s="144"/>
      <c r="D107" s="144"/>
      <c r="E107" s="145" t="s">
        <v>47</v>
      </c>
      <c r="F107" s="151"/>
      <c r="G107" s="233" t="s">
        <v>6</v>
      </c>
      <c r="H107" s="234"/>
      <c r="I107" s="234"/>
      <c r="J107" s="234"/>
      <c r="K107" s="235"/>
      <c r="L107" s="233" t="s">
        <v>7</v>
      </c>
      <c r="M107" s="234"/>
      <c r="N107" s="234"/>
      <c r="O107" s="234"/>
      <c r="P107" s="235"/>
      <c r="Q107" s="233" t="s">
        <v>8</v>
      </c>
      <c r="R107" s="234"/>
      <c r="S107" s="234"/>
      <c r="T107" s="234"/>
      <c r="U107" s="235"/>
      <c r="V107" s="245" t="s">
        <v>9</v>
      </c>
      <c r="W107" s="229" t="s">
        <v>10</v>
      </c>
      <c r="X107" s="140"/>
    </row>
    <row r="108" spans="1:24" ht="14" thickTop="1" x14ac:dyDescent="0.15">
      <c r="A108" s="140"/>
      <c r="B108" s="147"/>
      <c r="C108" s="147"/>
      <c r="D108" s="147"/>
      <c r="E108" s="147"/>
      <c r="F108" s="150"/>
      <c r="G108" s="236" t="s">
        <v>5</v>
      </c>
      <c r="H108" s="238" t="s">
        <v>1</v>
      </c>
      <c r="I108" s="238" t="s">
        <v>2</v>
      </c>
      <c r="J108" s="238" t="s">
        <v>3</v>
      </c>
      <c r="K108" s="247" t="s">
        <v>4</v>
      </c>
      <c r="L108" s="236" t="s">
        <v>5</v>
      </c>
      <c r="M108" s="238" t="s">
        <v>1</v>
      </c>
      <c r="N108" s="238" t="s">
        <v>2</v>
      </c>
      <c r="O108" s="238" t="s">
        <v>3</v>
      </c>
      <c r="P108" s="247" t="s">
        <v>4</v>
      </c>
      <c r="Q108" s="236" t="s">
        <v>5</v>
      </c>
      <c r="R108" s="238" t="s">
        <v>1</v>
      </c>
      <c r="S108" s="238" t="s">
        <v>2</v>
      </c>
      <c r="T108" s="238" t="s">
        <v>3</v>
      </c>
      <c r="U108" s="247" t="s">
        <v>4</v>
      </c>
      <c r="V108" s="246"/>
      <c r="W108" s="230"/>
      <c r="X108" s="140"/>
    </row>
    <row r="109" spans="1:24" ht="14" thickBot="1" x14ac:dyDescent="0.2">
      <c r="A109" s="140"/>
      <c r="B109" s="147"/>
      <c r="C109" s="147"/>
      <c r="D109" s="147"/>
      <c r="E109" s="147"/>
      <c r="F109" s="150"/>
      <c r="G109" s="237"/>
      <c r="H109" s="239"/>
      <c r="I109" s="239"/>
      <c r="J109" s="239"/>
      <c r="K109" s="248"/>
      <c r="L109" s="237"/>
      <c r="M109" s="239"/>
      <c r="N109" s="239"/>
      <c r="O109" s="239"/>
      <c r="P109" s="248"/>
      <c r="Q109" s="237"/>
      <c r="R109" s="239"/>
      <c r="S109" s="239"/>
      <c r="T109" s="239"/>
      <c r="U109" s="248"/>
      <c r="V109" s="246"/>
      <c r="W109" s="230"/>
      <c r="X109" s="140"/>
    </row>
    <row r="110" spans="1:24" x14ac:dyDescent="0.15">
      <c r="A110" s="140"/>
      <c r="B110" s="140"/>
      <c r="C110" s="140"/>
      <c r="D110" s="140"/>
      <c r="E110" s="140"/>
      <c r="F110" s="142"/>
      <c r="G110" s="142"/>
      <c r="H110" s="142"/>
      <c r="I110" s="142"/>
      <c r="J110" s="142"/>
      <c r="K110" s="142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</row>
    <row r="111" spans="1:24" x14ac:dyDescent="0.15">
      <c r="E111" s="1"/>
      <c r="F111" s="1"/>
      <c r="G111" s="1"/>
      <c r="H111" s="1"/>
      <c r="I111" s="1"/>
      <c r="J111" s="1"/>
      <c r="K111" s="1"/>
    </row>
    <row r="112" spans="1:24" x14ac:dyDescent="0.15">
      <c r="W112" t="s">
        <v>0</v>
      </c>
    </row>
    <row r="113" spans="13:23" x14ac:dyDescent="0.15">
      <c r="W113" t="s">
        <v>0</v>
      </c>
    </row>
    <row r="120" spans="13:23" x14ac:dyDescent="0.15">
      <c r="O120" s="2"/>
    </row>
    <row r="121" spans="13:23" x14ac:dyDescent="0.15">
      <c r="V121" s="5"/>
    </row>
    <row r="125" spans="13:23" ht="18" x14ac:dyDescent="0.2">
      <c r="M125" s="4"/>
      <c r="N125" s="4"/>
    </row>
  </sheetData>
  <mergeCells count="45">
    <mergeCell ref="U108:U109"/>
    <mergeCell ref="V107:V109"/>
    <mergeCell ref="W107:W109"/>
    <mergeCell ref="G107:K107"/>
    <mergeCell ref="K4:K5"/>
    <mergeCell ref="L107:P107"/>
    <mergeCell ref="Q107:U107"/>
    <mergeCell ref="L108:L109"/>
    <mergeCell ref="M108:M109"/>
    <mergeCell ref="N108:N109"/>
    <mergeCell ref="O108:O109"/>
    <mergeCell ref="P108:P109"/>
    <mergeCell ref="Q108:Q109"/>
    <mergeCell ref="R108:R109"/>
    <mergeCell ref="S4:S5"/>
    <mergeCell ref="T4:T5"/>
    <mergeCell ref="S108:S109"/>
    <mergeCell ref="T108:T109"/>
    <mergeCell ref="G108:G109"/>
    <mergeCell ref="H108:H109"/>
    <mergeCell ref="I108:I109"/>
    <mergeCell ref="J108:J109"/>
    <mergeCell ref="K108:K109"/>
    <mergeCell ref="C2:G2"/>
    <mergeCell ref="V3:V5"/>
    <mergeCell ref="G3:K3"/>
    <mergeCell ref="L3:P3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U4:U5"/>
    <mergeCell ref="W3:W5"/>
    <mergeCell ref="C4:C5"/>
    <mergeCell ref="Q3:U3"/>
    <mergeCell ref="Q4:Q5"/>
    <mergeCell ref="R4:R5"/>
    <mergeCell ref="D4:D5"/>
    <mergeCell ref="E4:E5"/>
    <mergeCell ref="F4:F5"/>
  </mergeCells>
  <phoneticPr fontId="0" type="noConversion"/>
  <dataValidations count="1">
    <dataValidation type="list" allowBlank="1" showInputMessage="1" showErrorMessage="1" sqref="W6:W105" xr:uid="{3D719E97-8CBC-40EC-B36B-235C7B566AD9}">
      <formula1>"1"</formula1>
    </dataValidation>
  </dataValidations>
  <pageMargins left="0.75" right="0.75" top="1" bottom="1" header="0.5" footer="0.5"/>
  <pageSetup scale="81" orientation="portrait" r:id="rId1"/>
  <headerFooter alignWithMargins="0"/>
  <rowBreaks count="1" manualBreakCount="1">
    <brk id="1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65"/>
  <sheetViews>
    <sheetView topLeftCell="A24" workbookViewId="0">
      <selection activeCell="A3" sqref="A3:D3"/>
    </sheetView>
  </sheetViews>
  <sheetFormatPr baseColWidth="10" defaultColWidth="8.83203125" defaultRowHeight="13" x14ac:dyDescent="0.15"/>
  <cols>
    <col min="1" max="1" width="8.33203125" customWidth="1"/>
    <col min="2" max="2" width="7.1640625" customWidth="1"/>
    <col min="3" max="3" width="7.6640625" customWidth="1"/>
    <col min="4" max="4" width="8.6640625" customWidth="1"/>
    <col min="5" max="5" width="9.33203125" customWidth="1"/>
    <col min="7" max="7" width="10.83203125" hidden="1" customWidth="1"/>
    <col min="8" max="8" width="9.33203125" hidden="1" customWidth="1"/>
    <col min="9" max="9" width="7.5" hidden="1" customWidth="1"/>
    <col min="10" max="10" width="8.6640625" customWidth="1"/>
    <col min="12" max="12" width="10.5" hidden="1" customWidth="1"/>
    <col min="13" max="13" width="0" hidden="1" customWidth="1"/>
    <col min="14" max="14" width="8.1640625" hidden="1" customWidth="1"/>
    <col min="15" max="15" width="9.5" customWidth="1"/>
    <col min="17" max="17" width="10.5" hidden="1" customWidth="1"/>
    <col min="18" max="18" width="9.1640625" hidden="1" customWidth="1"/>
    <col min="19" max="19" width="8" hidden="1" customWidth="1"/>
    <col min="20" max="20" width="12" customWidth="1"/>
  </cols>
  <sheetData>
    <row r="1" spans="1:21" ht="21" customHeight="1" thickBot="1" x14ac:dyDescent="0.25">
      <c r="A1" s="260" t="s">
        <v>15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20.25" customHeight="1" thickTop="1" thickBot="1" x14ac:dyDescent="0.25">
      <c r="A2" s="257"/>
      <c r="B2" s="258"/>
      <c r="C2" s="258"/>
      <c r="D2" s="259"/>
      <c r="E2" s="267" t="s">
        <v>61</v>
      </c>
      <c r="F2" s="268"/>
      <c r="G2" s="268"/>
      <c r="H2" s="268"/>
      <c r="I2" s="269"/>
      <c r="J2" s="273" t="s">
        <v>7</v>
      </c>
      <c r="K2" s="274"/>
      <c r="L2" s="274"/>
      <c r="M2" s="274"/>
      <c r="N2" s="275"/>
      <c r="O2" s="267" t="s">
        <v>8</v>
      </c>
      <c r="P2" s="268"/>
      <c r="Q2" s="268"/>
      <c r="R2" s="268"/>
      <c r="S2" s="269"/>
      <c r="T2" s="152"/>
      <c r="U2" s="153"/>
    </row>
    <row r="3" spans="1:21" ht="17.25" customHeight="1" thickTop="1" thickBot="1" x14ac:dyDescent="0.25">
      <c r="A3" s="264" t="s">
        <v>58</v>
      </c>
      <c r="B3" s="265"/>
      <c r="C3" s="265"/>
      <c r="D3" s="266"/>
      <c r="E3" s="270"/>
      <c r="F3" s="271"/>
      <c r="G3" s="271"/>
      <c r="H3" s="271"/>
      <c r="I3" s="272"/>
      <c r="J3" s="276"/>
      <c r="K3" s="277"/>
      <c r="L3" s="277"/>
      <c r="M3" s="277"/>
      <c r="N3" s="278"/>
      <c r="O3" s="270"/>
      <c r="P3" s="271"/>
      <c r="Q3" s="271"/>
      <c r="R3" s="271"/>
      <c r="S3" s="272"/>
      <c r="T3" s="245" t="s">
        <v>9</v>
      </c>
      <c r="U3" s="262" t="s">
        <v>10</v>
      </c>
    </row>
    <row r="4" spans="1:21" ht="13.5" customHeight="1" thickTop="1" x14ac:dyDescent="0.15">
      <c r="A4" s="261" t="s">
        <v>11</v>
      </c>
      <c r="B4" s="154"/>
      <c r="C4" s="154"/>
      <c r="D4" s="155"/>
      <c r="E4" s="236" t="s">
        <v>5</v>
      </c>
      <c r="F4" s="238" t="s">
        <v>1</v>
      </c>
      <c r="G4" s="238" t="s">
        <v>62</v>
      </c>
      <c r="H4" s="238" t="s">
        <v>3</v>
      </c>
      <c r="I4" s="247" t="s">
        <v>4</v>
      </c>
      <c r="J4" s="236" t="s">
        <v>5</v>
      </c>
      <c r="K4" s="238" t="s">
        <v>1</v>
      </c>
      <c r="L4" s="238" t="s">
        <v>62</v>
      </c>
      <c r="M4" s="238" t="s">
        <v>3</v>
      </c>
      <c r="N4" s="247" t="s">
        <v>4</v>
      </c>
      <c r="O4" s="236" t="s">
        <v>5</v>
      </c>
      <c r="P4" s="238" t="s">
        <v>1</v>
      </c>
      <c r="Q4" s="251" t="s">
        <v>62</v>
      </c>
      <c r="R4" s="251" t="s">
        <v>3</v>
      </c>
      <c r="S4" s="249" t="s">
        <v>4</v>
      </c>
      <c r="T4" s="246"/>
      <c r="U4" s="263"/>
    </row>
    <row r="5" spans="1:21" ht="19.5" customHeight="1" thickBot="1" x14ac:dyDescent="0.2">
      <c r="A5" s="237"/>
      <c r="B5" s="156" t="s">
        <v>12</v>
      </c>
      <c r="C5" s="156" t="s">
        <v>13</v>
      </c>
      <c r="D5" s="157" t="s">
        <v>14</v>
      </c>
      <c r="E5" s="237"/>
      <c r="F5" s="239"/>
      <c r="G5" s="239"/>
      <c r="H5" s="239"/>
      <c r="I5" s="248"/>
      <c r="J5" s="237"/>
      <c r="K5" s="239"/>
      <c r="L5" s="239"/>
      <c r="M5" s="239"/>
      <c r="N5" s="248"/>
      <c r="O5" s="237"/>
      <c r="P5" s="239"/>
      <c r="Q5" s="252"/>
      <c r="R5" s="252"/>
      <c r="S5" s="250"/>
      <c r="T5" s="246"/>
      <c r="U5" s="263"/>
    </row>
    <row r="6" spans="1:21" x14ac:dyDescent="0.15">
      <c r="A6" s="52">
        <f>'Input Sheet'!C6</f>
        <v>6066558</v>
      </c>
      <c r="B6" s="47">
        <f>'Input Sheet'!D6</f>
        <v>2022</v>
      </c>
      <c r="C6" s="54" t="str">
        <f>'Input Sheet'!E6</f>
        <v>TBLAZER</v>
      </c>
      <c r="D6" s="55">
        <f>'Input Sheet'!F6</f>
        <v>23613</v>
      </c>
      <c r="E6" s="16">
        <f>'Input Sheet'!G6</f>
        <v>18.36</v>
      </c>
      <c r="F6" s="56">
        <f>'Input Sheet'!H6</f>
        <v>0.35</v>
      </c>
      <c r="G6" s="53">
        <f>'Input Sheet'!I6</f>
        <v>1048</v>
      </c>
      <c r="H6" s="56">
        <f>'Input Sheet'!J6</f>
        <v>20</v>
      </c>
      <c r="I6" s="15">
        <f>F6*H6</f>
        <v>7</v>
      </c>
      <c r="J6" s="16">
        <f>'Input Sheet'!L6</f>
        <v>0</v>
      </c>
      <c r="K6" s="56">
        <f>'Input Sheet'!M6</f>
        <v>0</v>
      </c>
      <c r="L6" s="53">
        <f>'Input Sheet'!I6</f>
        <v>1048</v>
      </c>
      <c r="M6" s="56">
        <f>'Input Sheet'!J6</f>
        <v>20</v>
      </c>
      <c r="N6" s="15">
        <f>K6*M6</f>
        <v>0</v>
      </c>
      <c r="O6" s="16">
        <f>'Input Sheet'!Q6</f>
        <v>0</v>
      </c>
      <c r="P6" s="56">
        <f>'Input Sheet'!R6</f>
        <v>0</v>
      </c>
      <c r="Q6" s="7">
        <f>'Input Sheet'!S6</f>
        <v>0</v>
      </c>
      <c r="R6" s="10" t="str">
        <f>'Input Sheet'!T6</f>
        <v/>
      </c>
      <c r="S6" s="12" t="e">
        <f>P6*R6</f>
        <v>#VALUE!</v>
      </c>
      <c r="T6" s="16">
        <f>'Input Sheet'!V6</f>
        <v>7</v>
      </c>
      <c r="U6" s="45">
        <f>'Input Sheet'!W6</f>
        <v>0</v>
      </c>
    </row>
    <row r="7" spans="1:21" x14ac:dyDescent="0.15">
      <c r="A7" s="47">
        <f>'Input Sheet'!C7</f>
        <v>0</v>
      </c>
      <c r="B7" s="47">
        <f>'Input Sheet'!D7</f>
        <v>0</v>
      </c>
      <c r="C7" s="57">
        <f>'Input Sheet'!E7</f>
        <v>0</v>
      </c>
      <c r="D7" s="50">
        <f>'Input Sheet'!F7</f>
        <v>0</v>
      </c>
      <c r="E7" s="13">
        <f>'Input Sheet'!G7</f>
        <v>18.36</v>
      </c>
      <c r="F7" s="51">
        <f>'Input Sheet'!H7</f>
        <v>0.35</v>
      </c>
      <c r="G7" s="48">
        <f>'Input Sheet'!I7</f>
        <v>5134</v>
      </c>
      <c r="H7" s="51">
        <f>'Input Sheet'!J7</f>
        <v>20</v>
      </c>
      <c r="I7" s="8">
        <f t="shared" ref="I7:I53" si="0">F7*H7</f>
        <v>7</v>
      </c>
      <c r="J7" s="16">
        <f>'Input Sheet'!L7</f>
        <v>0</v>
      </c>
      <c r="K7" s="56">
        <f>'Input Sheet'!M7</f>
        <v>0</v>
      </c>
      <c r="L7" s="48">
        <f>'Input Sheet'!I7</f>
        <v>5134</v>
      </c>
      <c r="M7" s="51">
        <f>'Input Sheet'!J7</f>
        <v>20</v>
      </c>
      <c r="N7" s="8">
        <f t="shared" ref="N7:N55" si="1">K7*M7</f>
        <v>0</v>
      </c>
      <c r="O7" s="13">
        <f>'Input Sheet'!Q7</f>
        <v>0</v>
      </c>
      <c r="P7" s="51">
        <f>'Input Sheet'!R7</f>
        <v>0</v>
      </c>
      <c r="Q7" s="3">
        <f>'Input Sheet'!S7</f>
        <v>0</v>
      </c>
      <c r="R7" s="6" t="str">
        <f>'Input Sheet'!T7</f>
        <v/>
      </c>
      <c r="S7" s="11" t="e">
        <f t="shared" ref="S7:S55" si="2">P7*R7</f>
        <v>#VALUE!</v>
      </c>
      <c r="T7" s="16">
        <f>'Input Sheet'!V7</f>
        <v>7</v>
      </c>
      <c r="U7" s="45">
        <f>'Input Sheet'!W7</f>
        <v>0</v>
      </c>
    </row>
    <row r="8" spans="1:21" x14ac:dyDescent="0.15">
      <c r="A8" s="47">
        <f>'Input Sheet'!C8</f>
        <v>6066556</v>
      </c>
      <c r="B8" s="47">
        <f>'Input Sheet'!D8</f>
        <v>2023</v>
      </c>
      <c r="C8" s="57" t="str">
        <f>'Input Sheet'!E8</f>
        <v>SLVRDO</v>
      </c>
      <c r="D8" s="50">
        <f>'Input Sheet'!F8</f>
        <v>9912</v>
      </c>
      <c r="E8" s="13">
        <f>'Input Sheet'!G8</f>
        <v>20.149999999999999</v>
      </c>
      <c r="F8" s="51">
        <f>'Input Sheet'!H8</f>
        <v>0.35</v>
      </c>
      <c r="G8" s="48">
        <f>'Input Sheet'!I8</f>
        <v>5134</v>
      </c>
      <c r="H8" s="51">
        <f>'Input Sheet'!J8</f>
        <v>20</v>
      </c>
      <c r="I8" s="8">
        <f t="shared" si="0"/>
        <v>7</v>
      </c>
      <c r="J8" s="16">
        <f>'Input Sheet'!L8</f>
        <v>0</v>
      </c>
      <c r="K8" s="56">
        <f>'Input Sheet'!M8</f>
        <v>0</v>
      </c>
      <c r="L8" s="48">
        <f>'Input Sheet'!I8</f>
        <v>5134</v>
      </c>
      <c r="M8" s="51">
        <f>'Input Sheet'!J8</f>
        <v>20</v>
      </c>
      <c r="N8" s="8">
        <f t="shared" si="1"/>
        <v>0</v>
      </c>
      <c r="O8" s="13">
        <f>'Input Sheet'!Q8</f>
        <v>0</v>
      </c>
      <c r="P8" s="51">
        <f>'Input Sheet'!R8</f>
        <v>0</v>
      </c>
      <c r="Q8" s="3">
        <f>'Input Sheet'!S8</f>
        <v>0</v>
      </c>
      <c r="R8" s="6" t="str">
        <f>'Input Sheet'!T8</f>
        <v/>
      </c>
      <c r="S8" s="11" t="e">
        <f t="shared" si="2"/>
        <v>#VALUE!</v>
      </c>
      <c r="T8" s="16">
        <f>'Input Sheet'!V8</f>
        <v>7</v>
      </c>
      <c r="U8" s="45">
        <f>'Input Sheet'!W8</f>
        <v>0</v>
      </c>
    </row>
    <row r="9" spans="1:21" x14ac:dyDescent="0.15">
      <c r="A9" s="47">
        <f>'Input Sheet'!C9</f>
        <v>0</v>
      </c>
      <c r="B9" s="47">
        <f>'Input Sheet'!D9</f>
        <v>0</v>
      </c>
      <c r="C9" s="57">
        <f>'Input Sheet'!E9</f>
        <v>0</v>
      </c>
      <c r="D9" s="50">
        <f>'Input Sheet'!F9</f>
        <v>0</v>
      </c>
      <c r="E9" s="13">
        <f>'Input Sheet'!G9</f>
        <v>20.149999999999999</v>
      </c>
      <c r="F9" s="51">
        <f>'Input Sheet'!H9</f>
        <v>0.35</v>
      </c>
      <c r="G9" s="48">
        <f>'Input Sheet'!I9</f>
        <v>1048</v>
      </c>
      <c r="H9" s="51">
        <f>'Input Sheet'!J9</f>
        <v>20</v>
      </c>
      <c r="I9" s="8">
        <f t="shared" si="0"/>
        <v>7</v>
      </c>
      <c r="J9" s="16">
        <f>'Input Sheet'!L9</f>
        <v>0</v>
      </c>
      <c r="K9" s="56">
        <f>'Input Sheet'!M9</f>
        <v>0</v>
      </c>
      <c r="L9" s="48">
        <f>'Input Sheet'!I9</f>
        <v>1048</v>
      </c>
      <c r="M9" s="51">
        <f>'Input Sheet'!J9</f>
        <v>20</v>
      </c>
      <c r="N9" s="8">
        <f t="shared" si="1"/>
        <v>0</v>
      </c>
      <c r="O9" s="13">
        <f>'Input Sheet'!Q9</f>
        <v>0</v>
      </c>
      <c r="P9" s="51">
        <f>'Input Sheet'!R9</f>
        <v>0</v>
      </c>
      <c r="Q9" s="3">
        <f>'Input Sheet'!S9</f>
        <v>0</v>
      </c>
      <c r="R9" s="6" t="str">
        <f>'Input Sheet'!T9</f>
        <v/>
      </c>
      <c r="S9" s="11" t="e">
        <f t="shared" si="2"/>
        <v>#VALUE!</v>
      </c>
      <c r="T9" s="16">
        <f>'Input Sheet'!V9</f>
        <v>7</v>
      </c>
      <c r="U9" s="45">
        <f>'Input Sheet'!W9</f>
        <v>0</v>
      </c>
    </row>
    <row r="10" spans="1:21" x14ac:dyDescent="0.15">
      <c r="A10" s="47">
        <f>'Input Sheet'!C10</f>
        <v>6066561</v>
      </c>
      <c r="B10" s="47">
        <f>'Input Sheet'!D10</f>
        <v>2020</v>
      </c>
      <c r="C10" s="57" t="str">
        <f>'Input Sheet'!E10</f>
        <v>SLVRDO</v>
      </c>
      <c r="D10" s="50">
        <f>'Input Sheet'!F10</f>
        <v>41026</v>
      </c>
      <c r="E10" s="13">
        <f>'Input Sheet'!G10</f>
        <v>229.5</v>
      </c>
      <c r="F10" s="51">
        <f>'Input Sheet'!H10</f>
        <v>1.7</v>
      </c>
      <c r="G10" s="48">
        <f>'Input Sheet'!I10</f>
        <v>7590</v>
      </c>
      <c r="H10" s="51">
        <f>'Input Sheet'!J10</f>
        <v>35</v>
      </c>
      <c r="I10" s="8">
        <f t="shared" si="0"/>
        <v>59.5</v>
      </c>
      <c r="J10" s="16">
        <f>'Input Sheet'!L10</f>
        <v>0</v>
      </c>
      <c r="K10" s="56">
        <f>'Input Sheet'!M10</f>
        <v>0</v>
      </c>
      <c r="L10" s="48">
        <f>'Input Sheet'!I10</f>
        <v>7590</v>
      </c>
      <c r="M10" s="51">
        <f>'Input Sheet'!J10</f>
        <v>35</v>
      </c>
      <c r="N10" s="8">
        <f t="shared" si="1"/>
        <v>0</v>
      </c>
      <c r="O10" s="13">
        <f>'Input Sheet'!Q10</f>
        <v>0</v>
      </c>
      <c r="P10" s="51">
        <f>'Input Sheet'!R10</f>
        <v>0</v>
      </c>
      <c r="Q10" s="3">
        <f>'Input Sheet'!S10</f>
        <v>0</v>
      </c>
      <c r="R10" s="6" t="str">
        <f>'Input Sheet'!T10</f>
        <v/>
      </c>
      <c r="S10" s="11" t="e">
        <f t="shared" si="2"/>
        <v>#VALUE!</v>
      </c>
      <c r="T10" s="16">
        <f>'Input Sheet'!V10</f>
        <v>59.5</v>
      </c>
      <c r="U10" s="45">
        <f>'Input Sheet'!W10</f>
        <v>1</v>
      </c>
    </row>
    <row r="11" spans="1:21" x14ac:dyDescent="0.15">
      <c r="A11" s="47">
        <f>'Input Sheet'!C11</f>
        <v>6066562</v>
      </c>
      <c r="B11" s="47">
        <f>'Input Sheet'!D11</f>
        <v>2021</v>
      </c>
      <c r="C11" s="57" t="str">
        <f>'Input Sheet'!E11</f>
        <v>SLVRDO</v>
      </c>
      <c r="D11" s="50">
        <f>'Input Sheet'!F11</f>
        <v>61962</v>
      </c>
      <c r="E11" s="13">
        <f>'Input Sheet'!G11</f>
        <v>107.65</v>
      </c>
      <c r="F11" s="51">
        <f>'Input Sheet'!H11</f>
        <v>0.85</v>
      </c>
      <c r="G11" s="48">
        <f>'Input Sheet'!I11</f>
        <v>2353</v>
      </c>
      <c r="H11" s="51">
        <f>'Input Sheet'!J11</f>
        <v>20</v>
      </c>
      <c r="I11" s="8">
        <f t="shared" si="0"/>
        <v>17</v>
      </c>
      <c r="J11" s="16">
        <f>'Input Sheet'!L11</f>
        <v>52.5</v>
      </c>
      <c r="K11" s="56">
        <f>'Input Sheet'!M11</f>
        <v>0.3</v>
      </c>
      <c r="L11" s="48">
        <f>'Input Sheet'!I11</f>
        <v>2353</v>
      </c>
      <c r="M11" s="51">
        <f>'Input Sheet'!J11</f>
        <v>20</v>
      </c>
      <c r="N11" s="8">
        <f t="shared" si="1"/>
        <v>6</v>
      </c>
      <c r="O11" s="13">
        <f>'Input Sheet'!Q11</f>
        <v>0</v>
      </c>
      <c r="P11" s="51">
        <f>'Input Sheet'!R11</f>
        <v>0</v>
      </c>
      <c r="Q11" s="3">
        <f>'Input Sheet'!S11</f>
        <v>0</v>
      </c>
      <c r="R11" s="6" t="str">
        <f>'Input Sheet'!T11</f>
        <v/>
      </c>
      <c r="S11" s="11" t="e">
        <f t="shared" si="2"/>
        <v>#VALUE!</v>
      </c>
      <c r="T11" s="16">
        <f>'Input Sheet'!V11</f>
        <v>23</v>
      </c>
      <c r="U11" s="45">
        <f>'Input Sheet'!W11</f>
        <v>0</v>
      </c>
    </row>
    <row r="12" spans="1:21" x14ac:dyDescent="0.15">
      <c r="A12" s="47">
        <f>'Input Sheet'!C12</f>
        <v>0</v>
      </c>
      <c r="B12" s="47">
        <f>'Input Sheet'!D12</f>
        <v>0</v>
      </c>
      <c r="C12" s="57">
        <f>'Input Sheet'!E12</f>
        <v>0</v>
      </c>
      <c r="D12" s="50">
        <f>'Input Sheet'!F12</f>
        <v>0</v>
      </c>
      <c r="E12" s="13">
        <f>'Input Sheet'!G12</f>
        <v>20.149999999999999</v>
      </c>
      <c r="F12" s="51">
        <f>'Input Sheet'!H12</f>
        <v>0.35</v>
      </c>
      <c r="G12" s="48">
        <f>'Input Sheet'!I12</f>
        <v>4059</v>
      </c>
      <c r="H12" s="51">
        <f>'Input Sheet'!J12</f>
        <v>20</v>
      </c>
      <c r="I12" s="8">
        <f t="shared" si="0"/>
        <v>7</v>
      </c>
      <c r="J12" s="16">
        <f>'Input Sheet'!L12</f>
        <v>0</v>
      </c>
      <c r="K12" s="56">
        <f>'Input Sheet'!M12</f>
        <v>0</v>
      </c>
      <c r="L12" s="48">
        <f>'Input Sheet'!I12</f>
        <v>4059</v>
      </c>
      <c r="M12" s="51">
        <f>'Input Sheet'!J12</f>
        <v>20</v>
      </c>
      <c r="N12" s="8">
        <f t="shared" si="1"/>
        <v>0</v>
      </c>
      <c r="O12" s="13">
        <f>'Input Sheet'!Q12</f>
        <v>0</v>
      </c>
      <c r="P12" s="51">
        <f>'Input Sheet'!R12</f>
        <v>0</v>
      </c>
      <c r="Q12" s="3">
        <f>'Input Sheet'!S12</f>
        <v>0</v>
      </c>
      <c r="R12" s="6" t="str">
        <f>'Input Sheet'!T12</f>
        <v/>
      </c>
      <c r="S12" s="11" t="e">
        <f t="shared" si="2"/>
        <v>#VALUE!</v>
      </c>
      <c r="T12" s="16">
        <f>'Input Sheet'!V12</f>
        <v>7</v>
      </c>
      <c r="U12" s="45">
        <f>'Input Sheet'!W12</f>
        <v>0</v>
      </c>
    </row>
    <row r="13" spans="1:21" x14ac:dyDescent="0.15">
      <c r="A13" s="47">
        <f>'Input Sheet'!C13</f>
        <v>6066564</v>
      </c>
      <c r="B13" s="47">
        <f>'Input Sheet'!D13</f>
        <v>2018</v>
      </c>
      <c r="C13" s="57" t="str">
        <f>'Input Sheet'!E13</f>
        <v>SLVRDO</v>
      </c>
      <c r="D13" s="50">
        <f>'Input Sheet'!F13</f>
        <v>95926</v>
      </c>
      <c r="E13" s="13">
        <f>'Input Sheet'!G13</f>
        <v>20.149999999999999</v>
      </c>
      <c r="F13" s="51">
        <f>'Input Sheet'!H13</f>
        <v>0.35</v>
      </c>
      <c r="G13" s="48">
        <f>'Input Sheet'!I13</f>
        <v>1048</v>
      </c>
      <c r="H13" s="51">
        <f>'Input Sheet'!J13</f>
        <v>20</v>
      </c>
      <c r="I13" s="8">
        <f t="shared" si="0"/>
        <v>7</v>
      </c>
      <c r="J13" s="16">
        <f>'Input Sheet'!L13</f>
        <v>0</v>
      </c>
      <c r="K13" s="56">
        <f>'Input Sheet'!M13</f>
        <v>0</v>
      </c>
      <c r="L13" s="48">
        <f>'Input Sheet'!I13</f>
        <v>1048</v>
      </c>
      <c r="M13" s="51">
        <f>'Input Sheet'!J13</f>
        <v>20</v>
      </c>
      <c r="N13" s="8">
        <f t="shared" si="1"/>
        <v>0</v>
      </c>
      <c r="O13" s="13">
        <f>'Input Sheet'!Q13</f>
        <v>0</v>
      </c>
      <c r="P13" s="51">
        <f>'Input Sheet'!R13</f>
        <v>0</v>
      </c>
      <c r="Q13" s="3">
        <f>'Input Sheet'!S13</f>
        <v>0</v>
      </c>
      <c r="R13" s="6" t="str">
        <f>'Input Sheet'!T13</f>
        <v/>
      </c>
      <c r="S13" s="11" t="e">
        <f t="shared" si="2"/>
        <v>#VALUE!</v>
      </c>
      <c r="T13" s="16">
        <f>'Input Sheet'!V13</f>
        <v>7</v>
      </c>
      <c r="U13" s="45">
        <f>'Input Sheet'!W13</f>
        <v>0</v>
      </c>
    </row>
    <row r="14" spans="1:21" x14ac:dyDescent="0.15">
      <c r="A14" s="47">
        <f>'Input Sheet'!C14</f>
        <v>0</v>
      </c>
      <c r="B14" s="47">
        <f>'Input Sheet'!D14</f>
        <v>0</v>
      </c>
      <c r="C14" s="57">
        <f>'Input Sheet'!E14</f>
        <v>0</v>
      </c>
      <c r="D14" s="50">
        <f>'Input Sheet'!F14</f>
        <v>0</v>
      </c>
      <c r="E14" s="13">
        <f>'Input Sheet'!G14</f>
        <v>20.149999999999999</v>
      </c>
      <c r="F14" s="51">
        <f>'Input Sheet'!H14</f>
        <v>0.35</v>
      </c>
      <c r="G14" s="48">
        <f>'Input Sheet'!I14</f>
        <v>5134</v>
      </c>
      <c r="H14" s="51">
        <f>'Input Sheet'!J14</f>
        <v>20</v>
      </c>
      <c r="I14" s="8">
        <f t="shared" si="0"/>
        <v>7</v>
      </c>
      <c r="J14" s="16">
        <f>'Input Sheet'!L14</f>
        <v>0</v>
      </c>
      <c r="K14" s="56">
        <f>'Input Sheet'!M14</f>
        <v>0</v>
      </c>
      <c r="L14" s="48">
        <f>'Input Sheet'!I14</f>
        <v>5134</v>
      </c>
      <c r="M14" s="51">
        <f>'Input Sheet'!J14</f>
        <v>20</v>
      </c>
      <c r="N14" s="8">
        <f t="shared" si="1"/>
        <v>0</v>
      </c>
      <c r="O14" s="13">
        <f>'Input Sheet'!Q14</f>
        <v>0</v>
      </c>
      <c r="P14" s="51">
        <f>'Input Sheet'!R14</f>
        <v>0</v>
      </c>
      <c r="Q14" s="3">
        <f>'Input Sheet'!S14</f>
        <v>0</v>
      </c>
      <c r="R14" s="6" t="str">
        <f>'Input Sheet'!T14</f>
        <v/>
      </c>
      <c r="S14" s="11" t="e">
        <f t="shared" si="2"/>
        <v>#VALUE!</v>
      </c>
      <c r="T14" s="16">
        <f>'Input Sheet'!V14</f>
        <v>7</v>
      </c>
      <c r="U14" s="45">
        <f>'Input Sheet'!W14</f>
        <v>0</v>
      </c>
    </row>
    <row r="15" spans="1:21" x14ac:dyDescent="0.15">
      <c r="A15" s="47">
        <f>'Input Sheet'!C15</f>
        <v>6066567</v>
      </c>
      <c r="B15" s="47">
        <f>'Input Sheet'!D15</f>
        <v>2018</v>
      </c>
      <c r="C15" s="57" t="str">
        <f>'Input Sheet'!E15</f>
        <v>TERRAIN</v>
      </c>
      <c r="D15" s="50">
        <f>'Input Sheet'!F15</f>
        <v>61231</v>
      </c>
      <c r="E15" s="13">
        <f>'Input Sheet'!G15</f>
        <v>18.36</v>
      </c>
      <c r="F15" s="51">
        <f>'Input Sheet'!H15</f>
        <v>0.35</v>
      </c>
      <c r="G15" s="48">
        <f>'Input Sheet'!I15</f>
        <v>4059</v>
      </c>
      <c r="H15" s="51">
        <f>'Input Sheet'!J15</f>
        <v>20</v>
      </c>
      <c r="I15" s="8">
        <f t="shared" si="0"/>
        <v>7</v>
      </c>
      <c r="J15" s="16">
        <f>'Input Sheet'!L15</f>
        <v>0</v>
      </c>
      <c r="K15" s="56">
        <f>'Input Sheet'!M15</f>
        <v>0</v>
      </c>
      <c r="L15" s="48">
        <f>'Input Sheet'!I15</f>
        <v>4059</v>
      </c>
      <c r="M15" s="51">
        <f>'Input Sheet'!J15</f>
        <v>20</v>
      </c>
      <c r="N15" s="8">
        <f t="shared" si="1"/>
        <v>0</v>
      </c>
      <c r="O15" s="13">
        <f>'Input Sheet'!Q15</f>
        <v>0</v>
      </c>
      <c r="P15" s="51">
        <f>'Input Sheet'!R15</f>
        <v>0</v>
      </c>
      <c r="Q15" s="3">
        <f>'Input Sheet'!S15</f>
        <v>0</v>
      </c>
      <c r="R15" s="6" t="str">
        <f>'Input Sheet'!T15</f>
        <v/>
      </c>
      <c r="S15" s="11" t="e">
        <f t="shared" si="2"/>
        <v>#VALUE!</v>
      </c>
      <c r="T15" s="16">
        <f>'Input Sheet'!V15</f>
        <v>7</v>
      </c>
      <c r="U15" s="45">
        <f>'Input Sheet'!W15</f>
        <v>1</v>
      </c>
    </row>
    <row r="16" spans="1:21" x14ac:dyDescent="0.15">
      <c r="A16" s="47">
        <f>'Input Sheet'!C16</f>
        <v>0</v>
      </c>
      <c r="B16" s="47">
        <f>'Input Sheet'!D16</f>
        <v>0</v>
      </c>
      <c r="C16" s="57">
        <f>'Input Sheet'!E16</f>
        <v>0</v>
      </c>
      <c r="D16" s="50">
        <f>'Input Sheet'!F16</f>
        <v>0</v>
      </c>
      <c r="E16" s="13">
        <f>'Input Sheet'!G16</f>
        <v>18.36</v>
      </c>
      <c r="F16" s="51">
        <f>'Input Sheet'!H16</f>
        <v>0.35</v>
      </c>
      <c r="G16" s="48">
        <f>'Input Sheet'!I16</f>
        <v>2353</v>
      </c>
      <c r="H16" s="51">
        <f>'Input Sheet'!J16</f>
        <v>20</v>
      </c>
      <c r="I16" s="8">
        <f t="shared" si="0"/>
        <v>7</v>
      </c>
      <c r="J16" s="16">
        <f>'Input Sheet'!L16</f>
        <v>0</v>
      </c>
      <c r="K16" s="56">
        <f>'Input Sheet'!M16</f>
        <v>0</v>
      </c>
      <c r="L16" s="48">
        <f>'Input Sheet'!I16</f>
        <v>2353</v>
      </c>
      <c r="M16" s="51">
        <f>'Input Sheet'!J16</f>
        <v>20</v>
      </c>
      <c r="N16" s="8">
        <f t="shared" si="1"/>
        <v>0</v>
      </c>
      <c r="O16" s="13">
        <f>'Input Sheet'!Q16</f>
        <v>0</v>
      </c>
      <c r="P16" s="51">
        <f>'Input Sheet'!R16</f>
        <v>0</v>
      </c>
      <c r="Q16" s="3">
        <f>'Input Sheet'!S16</f>
        <v>0</v>
      </c>
      <c r="R16" s="6" t="str">
        <f>'Input Sheet'!T16</f>
        <v/>
      </c>
      <c r="S16" s="11" t="e">
        <f t="shared" si="2"/>
        <v>#VALUE!</v>
      </c>
      <c r="T16" s="16">
        <f>'Input Sheet'!V16</f>
        <v>7</v>
      </c>
      <c r="U16" s="45">
        <f>'Input Sheet'!W16</f>
        <v>0</v>
      </c>
    </row>
    <row r="17" spans="1:21" x14ac:dyDescent="0.15">
      <c r="A17" s="47">
        <f>'Input Sheet'!C17</f>
        <v>6066568</v>
      </c>
      <c r="B17" s="47">
        <f>'Input Sheet'!D17</f>
        <v>2020</v>
      </c>
      <c r="C17" s="57" t="str">
        <f>'Input Sheet'!E17</f>
        <v>SLVRDO</v>
      </c>
      <c r="D17" s="50">
        <f>'Input Sheet'!F17</f>
        <v>45179</v>
      </c>
      <c r="E17" s="13">
        <f>'Input Sheet'!G17</f>
        <v>20.149999999999999</v>
      </c>
      <c r="F17" s="51">
        <f>'Input Sheet'!H17</f>
        <v>0.35</v>
      </c>
      <c r="G17" s="48">
        <f>'Input Sheet'!I17</f>
        <v>4059</v>
      </c>
      <c r="H17" s="51">
        <f>'Input Sheet'!J17</f>
        <v>20</v>
      </c>
      <c r="I17" s="8">
        <f t="shared" si="0"/>
        <v>7</v>
      </c>
      <c r="J17" s="16">
        <f>'Input Sheet'!L17</f>
        <v>0</v>
      </c>
      <c r="K17" s="56">
        <f>'Input Sheet'!M17</f>
        <v>0</v>
      </c>
      <c r="L17" s="48">
        <f>'Input Sheet'!I17</f>
        <v>4059</v>
      </c>
      <c r="M17" s="51">
        <f>'Input Sheet'!J17</f>
        <v>20</v>
      </c>
      <c r="N17" s="8">
        <f t="shared" si="1"/>
        <v>0</v>
      </c>
      <c r="O17" s="13">
        <f>'Input Sheet'!Q17</f>
        <v>0</v>
      </c>
      <c r="P17" s="51">
        <f>'Input Sheet'!R17</f>
        <v>0</v>
      </c>
      <c r="Q17" s="3">
        <f>'Input Sheet'!S17</f>
        <v>0</v>
      </c>
      <c r="R17" s="6" t="str">
        <f>'Input Sheet'!T17</f>
        <v/>
      </c>
      <c r="S17" s="11" t="e">
        <f t="shared" si="2"/>
        <v>#VALUE!</v>
      </c>
      <c r="T17" s="16">
        <f>'Input Sheet'!V17</f>
        <v>7</v>
      </c>
      <c r="U17" s="45">
        <f>'Input Sheet'!W17</f>
        <v>0</v>
      </c>
    </row>
    <row r="18" spans="1:21" x14ac:dyDescent="0.15">
      <c r="A18" s="47">
        <f>'Input Sheet'!C18</f>
        <v>0</v>
      </c>
      <c r="B18" s="47">
        <f>'Input Sheet'!D18</f>
        <v>0</v>
      </c>
      <c r="C18" s="57">
        <f>'Input Sheet'!E18</f>
        <v>0</v>
      </c>
      <c r="D18" s="50">
        <f>'Input Sheet'!F18</f>
        <v>0</v>
      </c>
      <c r="E18" s="13">
        <f>'Input Sheet'!G18</f>
        <v>107.65</v>
      </c>
      <c r="F18" s="51">
        <f>'Input Sheet'!H18</f>
        <v>0.85</v>
      </c>
      <c r="G18" s="48">
        <f>'Input Sheet'!I18</f>
        <v>2353</v>
      </c>
      <c r="H18" s="51">
        <f>'Input Sheet'!J18</f>
        <v>20</v>
      </c>
      <c r="I18" s="8">
        <f t="shared" si="0"/>
        <v>17</v>
      </c>
      <c r="J18" s="16">
        <f>'Input Sheet'!L18</f>
        <v>0</v>
      </c>
      <c r="K18" s="56">
        <f>'Input Sheet'!M18</f>
        <v>0</v>
      </c>
      <c r="L18" s="48">
        <f>'Input Sheet'!I18</f>
        <v>2353</v>
      </c>
      <c r="M18" s="51">
        <f>'Input Sheet'!J18</f>
        <v>20</v>
      </c>
      <c r="N18" s="8">
        <f t="shared" si="1"/>
        <v>0</v>
      </c>
      <c r="O18" s="13">
        <f>'Input Sheet'!Q18</f>
        <v>0</v>
      </c>
      <c r="P18" s="51">
        <f>'Input Sheet'!R18</f>
        <v>0</v>
      </c>
      <c r="Q18" s="3">
        <f>'Input Sheet'!S18</f>
        <v>0</v>
      </c>
      <c r="R18" s="6" t="str">
        <f>'Input Sheet'!T18</f>
        <v/>
      </c>
      <c r="S18" s="11" t="e">
        <f t="shared" si="2"/>
        <v>#VALUE!</v>
      </c>
      <c r="T18" s="16">
        <f>'Input Sheet'!V18</f>
        <v>17</v>
      </c>
      <c r="U18" s="45">
        <f>'Input Sheet'!W18</f>
        <v>0</v>
      </c>
    </row>
    <row r="19" spans="1:21" x14ac:dyDescent="0.15">
      <c r="A19" s="47">
        <f>'Input Sheet'!C19</f>
        <v>6066571</v>
      </c>
      <c r="B19" s="47">
        <f>'Input Sheet'!D19</f>
        <v>2019</v>
      </c>
      <c r="C19" s="57" t="str">
        <f>'Input Sheet'!E19</f>
        <v>BUICK</v>
      </c>
      <c r="D19" s="50">
        <f>'Input Sheet'!F19</f>
        <v>24949</v>
      </c>
      <c r="E19" s="13">
        <f>'Input Sheet'!G19</f>
        <v>20.149999999999999</v>
      </c>
      <c r="F19" s="51">
        <f>'Input Sheet'!H19</f>
        <v>0.35</v>
      </c>
      <c r="G19" s="48">
        <f>'Input Sheet'!I19</f>
        <v>7835</v>
      </c>
      <c r="H19" s="51">
        <f>'Input Sheet'!J19</f>
        <v>20</v>
      </c>
      <c r="I19" s="8">
        <f t="shared" si="0"/>
        <v>7</v>
      </c>
      <c r="J19" s="16">
        <f>'Input Sheet'!L19</f>
        <v>0</v>
      </c>
      <c r="K19" s="56">
        <f>'Input Sheet'!M19</f>
        <v>0</v>
      </c>
      <c r="L19" s="48">
        <f>'Input Sheet'!I19</f>
        <v>7835</v>
      </c>
      <c r="M19" s="51">
        <f>'Input Sheet'!J19</f>
        <v>20</v>
      </c>
      <c r="N19" s="8">
        <f t="shared" si="1"/>
        <v>0</v>
      </c>
      <c r="O19" s="13">
        <f>'Input Sheet'!Q19</f>
        <v>0</v>
      </c>
      <c r="P19" s="51">
        <f>'Input Sheet'!R19</f>
        <v>0</v>
      </c>
      <c r="Q19" s="3">
        <f>'Input Sheet'!S19</f>
        <v>0</v>
      </c>
      <c r="R19" s="6" t="str">
        <f>'Input Sheet'!T19</f>
        <v/>
      </c>
      <c r="S19" s="11" t="e">
        <f t="shared" si="2"/>
        <v>#VALUE!</v>
      </c>
      <c r="T19" s="16">
        <f>'Input Sheet'!V19</f>
        <v>7</v>
      </c>
      <c r="U19" s="45">
        <f>'Input Sheet'!W19</f>
        <v>1</v>
      </c>
    </row>
    <row r="20" spans="1:21" x14ac:dyDescent="0.15">
      <c r="A20" s="47">
        <f>'Input Sheet'!C20</f>
        <v>0</v>
      </c>
      <c r="B20" s="47">
        <f>'Input Sheet'!D20</f>
        <v>0</v>
      </c>
      <c r="C20" s="57">
        <f>'Input Sheet'!E20</f>
        <v>0</v>
      </c>
      <c r="D20" s="50">
        <f>'Input Sheet'!F20</f>
        <v>0</v>
      </c>
      <c r="E20" s="13">
        <f>'Input Sheet'!G20</f>
        <v>20.149999999999999</v>
      </c>
      <c r="F20" s="51">
        <f>'Input Sheet'!H20</f>
        <v>0.35</v>
      </c>
      <c r="G20" s="48">
        <f>'Input Sheet'!I20</f>
        <v>1922</v>
      </c>
      <c r="H20" s="51">
        <f>'Input Sheet'!J20</f>
        <v>20</v>
      </c>
      <c r="I20" s="8">
        <f t="shared" si="0"/>
        <v>7</v>
      </c>
      <c r="J20" s="16">
        <f>'Input Sheet'!L20</f>
        <v>0</v>
      </c>
      <c r="K20" s="56">
        <f>'Input Sheet'!M20</f>
        <v>0</v>
      </c>
      <c r="L20" s="48">
        <f>'Input Sheet'!I20</f>
        <v>1922</v>
      </c>
      <c r="M20" s="51">
        <f>'Input Sheet'!J20</f>
        <v>20</v>
      </c>
      <c r="N20" s="8">
        <f t="shared" si="1"/>
        <v>0</v>
      </c>
      <c r="O20" s="13">
        <f>'Input Sheet'!Q20</f>
        <v>0</v>
      </c>
      <c r="P20" s="51">
        <f>'Input Sheet'!R20</f>
        <v>0</v>
      </c>
      <c r="Q20" s="3">
        <f>'Input Sheet'!S20</f>
        <v>0</v>
      </c>
      <c r="R20" s="6" t="str">
        <f>'Input Sheet'!T20</f>
        <v/>
      </c>
      <c r="S20" s="11" t="e">
        <f t="shared" si="2"/>
        <v>#VALUE!</v>
      </c>
      <c r="T20" s="16">
        <f>'Input Sheet'!V20</f>
        <v>7</v>
      </c>
      <c r="U20" s="45">
        <f>'Input Sheet'!W20</f>
        <v>0</v>
      </c>
    </row>
    <row r="21" spans="1:21" x14ac:dyDescent="0.15">
      <c r="A21" s="47">
        <f>'Input Sheet'!C21</f>
        <v>6066572</v>
      </c>
      <c r="B21" s="47">
        <f>'Input Sheet'!D21</f>
        <v>2021</v>
      </c>
      <c r="C21" s="57" t="str">
        <f>'Input Sheet'!E21</f>
        <v>SLVRDO</v>
      </c>
      <c r="D21" s="50">
        <f>'Input Sheet'!F21</f>
        <v>35261</v>
      </c>
      <c r="E21" s="13">
        <f>'Input Sheet'!G21</f>
        <v>20.149999999999999</v>
      </c>
      <c r="F21" s="51">
        <f>'Input Sheet'!H21</f>
        <v>0.35</v>
      </c>
      <c r="G21" s="48">
        <f>'Input Sheet'!I21</f>
        <v>1048</v>
      </c>
      <c r="H21" s="51">
        <f>'Input Sheet'!J21</f>
        <v>20</v>
      </c>
      <c r="I21" s="8">
        <f t="shared" si="0"/>
        <v>7</v>
      </c>
      <c r="J21" s="16">
        <f>'Input Sheet'!L21</f>
        <v>0</v>
      </c>
      <c r="K21" s="56">
        <f>'Input Sheet'!M21</f>
        <v>0</v>
      </c>
      <c r="L21" s="48">
        <f>'Input Sheet'!I21</f>
        <v>1048</v>
      </c>
      <c r="M21" s="51">
        <f>'Input Sheet'!J21</f>
        <v>20</v>
      </c>
      <c r="N21" s="8">
        <f t="shared" si="1"/>
        <v>0</v>
      </c>
      <c r="O21" s="13">
        <f>'Input Sheet'!Q21</f>
        <v>0</v>
      </c>
      <c r="P21" s="51">
        <f>'Input Sheet'!R21</f>
        <v>0</v>
      </c>
      <c r="Q21" s="3">
        <f>'Input Sheet'!S21</f>
        <v>0</v>
      </c>
      <c r="R21" s="6" t="str">
        <f>'Input Sheet'!T21</f>
        <v/>
      </c>
      <c r="S21" s="11" t="e">
        <f t="shared" si="2"/>
        <v>#VALUE!</v>
      </c>
      <c r="T21" s="16">
        <f>'Input Sheet'!V21</f>
        <v>7</v>
      </c>
      <c r="U21" s="45">
        <f>'Input Sheet'!W21</f>
        <v>1</v>
      </c>
    </row>
    <row r="22" spans="1:21" x14ac:dyDescent="0.15">
      <c r="A22" s="47">
        <f>'Input Sheet'!C22</f>
        <v>0</v>
      </c>
      <c r="B22" s="47">
        <f>'Input Sheet'!D22</f>
        <v>0</v>
      </c>
      <c r="C22" s="57">
        <f>'Input Sheet'!E22</f>
        <v>0</v>
      </c>
      <c r="D22" s="50">
        <f>'Input Sheet'!F22</f>
        <v>0</v>
      </c>
      <c r="E22" s="13">
        <f>'Input Sheet'!G22</f>
        <v>20.149999999999999</v>
      </c>
      <c r="F22" s="51">
        <f>'Input Sheet'!H22</f>
        <v>0.35</v>
      </c>
      <c r="G22" s="48">
        <f>'Input Sheet'!I22</f>
        <v>5134</v>
      </c>
      <c r="H22" s="51">
        <f>'Input Sheet'!J22</f>
        <v>20</v>
      </c>
      <c r="I22" s="8">
        <f t="shared" si="0"/>
        <v>7</v>
      </c>
      <c r="J22" s="16">
        <f>'Input Sheet'!L22</f>
        <v>0</v>
      </c>
      <c r="K22" s="56">
        <f>'Input Sheet'!M22</f>
        <v>0</v>
      </c>
      <c r="L22" s="48">
        <f>'Input Sheet'!I22</f>
        <v>5134</v>
      </c>
      <c r="M22" s="51">
        <f>'Input Sheet'!J22</f>
        <v>20</v>
      </c>
      <c r="N22" s="8">
        <f t="shared" si="1"/>
        <v>0</v>
      </c>
      <c r="O22" s="13">
        <f>'Input Sheet'!Q22</f>
        <v>0</v>
      </c>
      <c r="P22" s="51">
        <f>'Input Sheet'!R22</f>
        <v>0</v>
      </c>
      <c r="Q22" s="3">
        <f>'Input Sheet'!S22</f>
        <v>0</v>
      </c>
      <c r="R22" s="6" t="str">
        <f>'Input Sheet'!T22</f>
        <v/>
      </c>
      <c r="S22" s="11" t="e">
        <f t="shared" si="2"/>
        <v>#VALUE!</v>
      </c>
      <c r="T22" s="16">
        <f>'Input Sheet'!V22</f>
        <v>7</v>
      </c>
      <c r="U22" s="45">
        <f>'Input Sheet'!W22</f>
        <v>0</v>
      </c>
    </row>
    <row r="23" spans="1:21" x14ac:dyDescent="0.15">
      <c r="A23" s="47">
        <f>'Input Sheet'!C23</f>
        <v>6066573</v>
      </c>
      <c r="B23" s="47">
        <f>'Input Sheet'!D23</f>
        <v>2018</v>
      </c>
      <c r="C23" s="57" t="str">
        <f>'Input Sheet'!E23</f>
        <v>SLVRDO</v>
      </c>
      <c r="D23" s="50">
        <f>'Input Sheet'!F23</f>
        <v>209597</v>
      </c>
      <c r="E23" s="13">
        <f>'Input Sheet'!G23</f>
        <v>107.65</v>
      </c>
      <c r="F23" s="51">
        <f>'Input Sheet'!H23</f>
        <v>0.85</v>
      </c>
      <c r="G23" s="48">
        <f>'Input Sheet'!I23</f>
        <v>7835</v>
      </c>
      <c r="H23" s="51">
        <f>'Input Sheet'!J23</f>
        <v>20</v>
      </c>
      <c r="I23" s="8">
        <f t="shared" si="0"/>
        <v>17</v>
      </c>
      <c r="J23" s="16">
        <f>'Input Sheet'!L23</f>
        <v>0</v>
      </c>
      <c r="K23" s="56">
        <f>'Input Sheet'!M23</f>
        <v>0</v>
      </c>
      <c r="L23" s="48">
        <f>'Input Sheet'!I23</f>
        <v>7835</v>
      </c>
      <c r="M23" s="51">
        <f>'Input Sheet'!J23</f>
        <v>20</v>
      </c>
      <c r="N23" s="8">
        <f t="shared" si="1"/>
        <v>0</v>
      </c>
      <c r="O23" s="13">
        <f>'Input Sheet'!Q23</f>
        <v>87.5</v>
      </c>
      <c r="P23" s="51">
        <f>'Input Sheet'!R23</f>
        <v>0.5</v>
      </c>
      <c r="Q23" s="3">
        <f>'Input Sheet'!S23</f>
        <v>4249</v>
      </c>
      <c r="R23" s="6">
        <f>'Input Sheet'!T23</f>
        <v>32</v>
      </c>
      <c r="S23" s="11">
        <f t="shared" si="2"/>
        <v>16</v>
      </c>
      <c r="T23" s="16">
        <f>'Input Sheet'!V23</f>
        <v>33</v>
      </c>
      <c r="U23" s="45">
        <f>'Input Sheet'!W23</f>
        <v>0</v>
      </c>
    </row>
    <row r="24" spans="1:21" x14ac:dyDescent="0.15">
      <c r="A24" s="47">
        <f>'Input Sheet'!C24</f>
        <v>0</v>
      </c>
      <c r="B24" s="47">
        <f>'Input Sheet'!D24</f>
        <v>0</v>
      </c>
      <c r="C24" s="57">
        <f>'Input Sheet'!E24</f>
        <v>0</v>
      </c>
      <c r="D24" s="50">
        <f>'Input Sheet'!F24</f>
        <v>0</v>
      </c>
      <c r="E24" s="13">
        <f>'Input Sheet'!G24</f>
        <v>20.149999999999999</v>
      </c>
      <c r="F24" s="51">
        <f>'Input Sheet'!H24</f>
        <v>0.35</v>
      </c>
      <c r="G24" s="48">
        <f>'Input Sheet'!I24</f>
        <v>1922</v>
      </c>
      <c r="H24" s="51">
        <f>'Input Sheet'!J24</f>
        <v>20</v>
      </c>
      <c r="I24" s="8">
        <f t="shared" si="0"/>
        <v>7</v>
      </c>
      <c r="J24" s="16">
        <f>'Input Sheet'!L24</f>
        <v>0</v>
      </c>
      <c r="K24" s="56">
        <f>'Input Sheet'!M24</f>
        <v>0</v>
      </c>
      <c r="L24" s="48">
        <f>'Input Sheet'!I24</f>
        <v>1922</v>
      </c>
      <c r="M24" s="51">
        <f>'Input Sheet'!J24</f>
        <v>20</v>
      </c>
      <c r="N24" s="8">
        <f t="shared" si="1"/>
        <v>0</v>
      </c>
      <c r="O24" s="13">
        <f>'Input Sheet'!Q24</f>
        <v>52.5</v>
      </c>
      <c r="P24" s="51">
        <f>'Input Sheet'!R24</f>
        <v>0.3</v>
      </c>
      <c r="Q24" s="3">
        <f>'Input Sheet'!S24</f>
        <v>7835</v>
      </c>
      <c r="R24" s="6">
        <f>'Input Sheet'!T24</f>
        <v>20</v>
      </c>
      <c r="S24" s="11">
        <f t="shared" si="2"/>
        <v>6</v>
      </c>
      <c r="T24" s="16">
        <f>'Input Sheet'!V24</f>
        <v>13</v>
      </c>
      <c r="U24" s="45">
        <f>'Input Sheet'!W24</f>
        <v>0</v>
      </c>
    </row>
    <row r="25" spans="1:21" x14ac:dyDescent="0.15">
      <c r="A25" s="47">
        <f>'Input Sheet'!C25</f>
        <v>6066585</v>
      </c>
      <c r="B25" s="47">
        <f>'Input Sheet'!D25</f>
        <v>2018</v>
      </c>
      <c r="C25" s="57" t="str">
        <f>'Input Sheet'!E25</f>
        <v>SLVRDO</v>
      </c>
      <c r="D25" s="50">
        <f>'Input Sheet'!F25</f>
        <v>52750</v>
      </c>
      <c r="E25" s="13">
        <f>'Input Sheet'!G25</f>
        <v>18.32</v>
      </c>
      <c r="F25" s="51">
        <f>'Input Sheet'!H25</f>
        <v>0.35</v>
      </c>
      <c r="G25" s="48">
        <f>'Input Sheet'!I25</f>
        <v>5134</v>
      </c>
      <c r="H25" s="51">
        <f>'Input Sheet'!J25</f>
        <v>20</v>
      </c>
      <c r="I25" s="8">
        <f t="shared" si="0"/>
        <v>7</v>
      </c>
      <c r="J25" s="16">
        <f>'Input Sheet'!L25</f>
        <v>0</v>
      </c>
      <c r="K25" s="56">
        <f>'Input Sheet'!M25</f>
        <v>0</v>
      </c>
      <c r="L25" s="48">
        <f>'Input Sheet'!I25</f>
        <v>5134</v>
      </c>
      <c r="M25" s="51">
        <f>'Input Sheet'!J25</f>
        <v>20</v>
      </c>
      <c r="N25" s="8">
        <f t="shared" si="1"/>
        <v>0</v>
      </c>
      <c r="O25" s="13">
        <f>'Input Sheet'!Q25</f>
        <v>0</v>
      </c>
      <c r="P25" s="51">
        <f>'Input Sheet'!R25</f>
        <v>0</v>
      </c>
      <c r="Q25" s="3">
        <f>'Input Sheet'!S25</f>
        <v>0</v>
      </c>
      <c r="R25" s="6" t="str">
        <f>'Input Sheet'!T25</f>
        <v/>
      </c>
      <c r="S25" s="11" t="e">
        <f t="shared" si="2"/>
        <v>#VALUE!</v>
      </c>
      <c r="T25" s="16">
        <f>'Input Sheet'!V25</f>
        <v>7</v>
      </c>
      <c r="U25" s="45">
        <f>'Input Sheet'!W25</f>
        <v>1</v>
      </c>
    </row>
    <row r="26" spans="1:21" x14ac:dyDescent="0.15">
      <c r="A26" s="47">
        <f>'Input Sheet'!C26</f>
        <v>0</v>
      </c>
      <c r="B26" s="47">
        <f>'Input Sheet'!D26</f>
        <v>0</v>
      </c>
      <c r="C26" s="57">
        <f>'Input Sheet'!E26</f>
        <v>0</v>
      </c>
      <c r="D26" s="50">
        <f>'Input Sheet'!F26</f>
        <v>0</v>
      </c>
      <c r="E26" s="13">
        <f>'Input Sheet'!G26</f>
        <v>18.32</v>
      </c>
      <c r="F26" s="51">
        <f>'Input Sheet'!H26</f>
        <v>0.35</v>
      </c>
      <c r="G26" s="48">
        <f>'Input Sheet'!I26</f>
        <v>1048</v>
      </c>
      <c r="H26" s="51">
        <f>'Input Sheet'!J26</f>
        <v>20</v>
      </c>
      <c r="I26" s="8">
        <f t="shared" si="0"/>
        <v>7</v>
      </c>
      <c r="J26" s="16">
        <f>'Input Sheet'!L26</f>
        <v>0</v>
      </c>
      <c r="K26" s="56">
        <f>'Input Sheet'!M26</f>
        <v>0</v>
      </c>
      <c r="L26" s="48">
        <f>'Input Sheet'!I26</f>
        <v>1048</v>
      </c>
      <c r="M26" s="51">
        <f>'Input Sheet'!J26</f>
        <v>20</v>
      </c>
      <c r="N26" s="8">
        <f t="shared" si="1"/>
        <v>0</v>
      </c>
      <c r="O26" s="13">
        <f>'Input Sheet'!Q26</f>
        <v>0</v>
      </c>
      <c r="P26" s="51">
        <f>'Input Sheet'!R26</f>
        <v>0</v>
      </c>
      <c r="Q26" s="3">
        <f>'Input Sheet'!S26</f>
        <v>0</v>
      </c>
      <c r="R26" s="6" t="str">
        <f>'Input Sheet'!T26</f>
        <v/>
      </c>
      <c r="S26" s="11" t="e">
        <f t="shared" si="2"/>
        <v>#VALUE!</v>
      </c>
      <c r="T26" s="16">
        <f>'Input Sheet'!V26</f>
        <v>7</v>
      </c>
      <c r="U26" s="45">
        <f>'Input Sheet'!W26</f>
        <v>0</v>
      </c>
    </row>
    <row r="27" spans="1:21" x14ac:dyDescent="0.15">
      <c r="A27" s="47">
        <f>'Input Sheet'!C27</f>
        <v>6066541</v>
      </c>
      <c r="B27" s="47">
        <f>'Input Sheet'!D27</f>
        <v>2018</v>
      </c>
      <c r="C27" s="57" t="str">
        <f>'Input Sheet'!E27</f>
        <v>SLVRDO</v>
      </c>
      <c r="D27" s="50">
        <f>'Input Sheet'!F27</f>
        <v>36949</v>
      </c>
      <c r="E27" s="13">
        <f>'Input Sheet'!G27</f>
        <v>20.05</v>
      </c>
      <c r="F27" s="51">
        <f>'Input Sheet'!H27</f>
        <v>0.35</v>
      </c>
      <c r="G27" s="48">
        <f>'Input Sheet'!I27</f>
        <v>7835</v>
      </c>
      <c r="H27" s="51">
        <f>'Input Sheet'!J27</f>
        <v>20</v>
      </c>
      <c r="I27" s="8">
        <f t="shared" si="0"/>
        <v>7</v>
      </c>
      <c r="J27" s="16">
        <f>'Input Sheet'!L27</f>
        <v>0</v>
      </c>
      <c r="K27" s="56">
        <f>'Input Sheet'!M27</f>
        <v>0</v>
      </c>
      <c r="L27" s="48">
        <f>'Input Sheet'!I27</f>
        <v>7835</v>
      </c>
      <c r="M27" s="51">
        <f>'Input Sheet'!J27</f>
        <v>20</v>
      </c>
      <c r="N27" s="8">
        <f t="shared" si="1"/>
        <v>0</v>
      </c>
      <c r="O27" s="13">
        <f>'Input Sheet'!Q27</f>
        <v>0</v>
      </c>
      <c r="P27" s="51">
        <f>'Input Sheet'!R27</f>
        <v>0</v>
      </c>
      <c r="Q27" s="3">
        <f>'Input Sheet'!S27</f>
        <v>0</v>
      </c>
      <c r="R27" s="6" t="str">
        <f>'Input Sheet'!T27</f>
        <v/>
      </c>
      <c r="S27" s="11" t="e">
        <f t="shared" si="2"/>
        <v>#VALUE!</v>
      </c>
      <c r="T27" s="16">
        <f>'Input Sheet'!V27</f>
        <v>7</v>
      </c>
      <c r="U27" s="45">
        <f>'Input Sheet'!W27</f>
        <v>1</v>
      </c>
    </row>
    <row r="28" spans="1:21" x14ac:dyDescent="0.15">
      <c r="A28" s="47">
        <f>'Input Sheet'!C28</f>
        <v>0</v>
      </c>
      <c r="B28" s="47">
        <f>'Input Sheet'!D28</f>
        <v>0</v>
      </c>
      <c r="C28" s="57">
        <f>'Input Sheet'!E28</f>
        <v>0</v>
      </c>
      <c r="D28" s="50">
        <f>'Input Sheet'!F28</f>
        <v>0</v>
      </c>
      <c r="E28" s="13">
        <f>'Input Sheet'!G28</f>
        <v>20.05</v>
      </c>
      <c r="F28" s="51">
        <f>'Input Sheet'!H28</f>
        <v>0.35</v>
      </c>
      <c r="G28" s="48">
        <f>'Input Sheet'!I28</f>
        <v>1922</v>
      </c>
      <c r="H28" s="51">
        <f>'Input Sheet'!J28</f>
        <v>20</v>
      </c>
      <c r="I28" s="8">
        <f t="shared" si="0"/>
        <v>7</v>
      </c>
      <c r="J28" s="16">
        <f>'Input Sheet'!L28</f>
        <v>0</v>
      </c>
      <c r="K28" s="56">
        <f>'Input Sheet'!M28</f>
        <v>0</v>
      </c>
      <c r="L28" s="48">
        <f>'Input Sheet'!I28</f>
        <v>1922</v>
      </c>
      <c r="M28" s="51">
        <f>'Input Sheet'!J28</f>
        <v>20</v>
      </c>
      <c r="N28" s="8">
        <f t="shared" si="1"/>
        <v>0</v>
      </c>
      <c r="O28" s="13">
        <f>'Input Sheet'!Q28</f>
        <v>0</v>
      </c>
      <c r="P28" s="51">
        <f>'Input Sheet'!R28</f>
        <v>0</v>
      </c>
      <c r="Q28" s="3">
        <f>'Input Sheet'!S28</f>
        <v>0</v>
      </c>
      <c r="R28" s="6" t="str">
        <f>'Input Sheet'!T28</f>
        <v/>
      </c>
      <c r="S28" s="11" t="e">
        <f t="shared" si="2"/>
        <v>#VALUE!</v>
      </c>
      <c r="T28" s="16">
        <f>'Input Sheet'!V28</f>
        <v>7</v>
      </c>
      <c r="U28" s="45">
        <f>'Input Sheet'!W28</f>
        <v>0</v>
      </c>
    </row>
    <row r="29" spans="1:21" x14ac:dyDescent="0.15">
      <c r="A29" s="47">
        <f>'Input Sheet'!C29</f>
        <v>6066545</v>
      </c>
      <c r="B29" s="47">
        <f>'Input Sheet'!D29</f>
        <v>2020</v>
      </c>
      <c r="C29" s="57" t="str">
        <f>'Input Sheet'!E29</f>
        <v>SLVRDO</v>
      </c>
      <c r="D29" s="50">
        <f>'Input Sheet'!F29</f>
        <v>15026</v>
      </c>
      <c r="E29" s="13">
        <f>'Input Sheet'!G29</f>
        <v>127.8</v>
      </c>
      <c r="F29" s="51">
        <f>'Input Sheet'!H29</f>
        <v>1.2</v>
      </c>
      <c r="G29" s="48">
        <f>'Input Sheet'!I29</f>
        <v>7835</v>
      </c>
      <c r="H29" s="51">
        <f>'Input Sheet'!J29</f>
        <v>20</v>
      </c>
      <c r="I29" s="8">
        <f t="shared" si="0"/>
        <v>24</v>
      </c>
      <c r="J29" s="16">
        <f>'Input Sheet'!L29</f>
        <v>0</v>
      </c>
      <c r="K29" s="56">
        <f>'Input Sheet'!M29</f>
        <v>0</v>
      </c>
      <c r="L29" s="48">
        <f>'Input Sheet'!I29</f>
        <v>7835</v>
      </c>
      <c r="M29" s="51">
        <f>'Input Sheet'!J29</f>
        <v>20</v>
      </c>
      <c r="N29" s="8">
        <f t="shared" si="1"/>
        <v>0</v>
      </c>
      <c r="O29" s="13">
        <f>'Input Sheet'!Q29</f>
        <v>0</v>
      </c>
      <c r="P29" s="51">
        <f>'Input Sheet'!R29</f>
        <v>0</v>
      </c>
      <c r="Q29" s="3">
        <f>'Input Sheet'!S29</f>
        <v>0</v>
      </c>
      <c r="R29" s="6" t="str">
        <f>'Input Sheet'!T29</f>
        <v/>
      </c>
      <c r="S29" s="11" t="e">
        <f t="shared" si="2"/>
        <v>#VALUE!</v>
      </c>
      <c r="T29" s="16">
        <f>'Input Sheet'!V29</f>
        <v>24</v>
      </c>
      <c r="U29" s="45">
        <f>'Input Sheet'!W29</f>
        <v>0</v>
      </c>
    </row>
    <row r="30" spans="1:21" x14ac:dyDescent="0.15">
      <c r="A30" s="47">
        <f>'Input Sheet'!C30</f>
        <v>6066587</v>
      </c>
      <c r="B30" s="47">
        <f>'Input Sheet'!D30</f>
        <v>2017</v>
      </c>
      <c r="C30" s="57" t="str">
        <f>'Input Sheet'!E30</f>
        <v>EQNOX</v>
      </c>
      <c r="D30" s="50">
        <f>'Input Sheet'!F30</f>
        <v>29509</v>
      </c>
      <c r="E30" s="13">
        <f>'Input Sheet'!G30</f>
        <v>17.309999999999999</v>
      </c>
      <c r="F30" s="51">
        <f>'Input Sheet'!H30</f>
        <v>0.35</v>
      </c>
      <c r="G30" s="48">
        <f>'Input Sheet'!I30</f>
        <v>2353</v>
      </c>
      <c r="H30" s="51">
        <f>'Input Sheet'!J30</f>
        <v>20</v>
      </c>
      <c r="I30" s="8">
        <f t="shared" si="0"/>
        <v>7</v>
      </c>
      <c r="J30" s="16">
        <f>'Input Sheet'!L30</f>
        <v>0</v>
      </c>
      <c r="K30" s="56">
        <f>'Input Sheet'!M30</f>
        <v>0</v>
      </c>
      <c r="L30" s="48">
        <f>'Input Sheet'!I30</f>
        <v>2353</v>
      </c>
      <c r="M30" s="51">
        <f>'Input Sheet'!J30</f>
        <v>20</v>
      </c>
      <c r="N30" s="8">
        <f t="shared" si="1"/>
        <v>0</v>
      </c>
      <c r="O30" s="13">
        <f>'Input Sheet'!Q30</f>
        <v>0</v>
      </c>
      <c r="P30" s="51">
        <f>'Input Sheet'!R30</f>
        <v>0</v>
      </c>
      <c r="Q30" s="3">
        <f>'Input Sheet'!S30</f>
        <v>0</v>
      </c>
      <c r="R30" s="6" t="str">
        <f>'Input Sheet'!T30</f>
        <v/>
      </c>
      <c r="S30" s="11" t="e">
        <f t="shared" si="2"/>
        <v>#VALUE!</v>
      </c>
      <c r="T30" s="16">
        <f>'Input Sheet'!V30</f>
        <v>7</v>
      </c>
      <c r="U30" s="45">
        <f>'Input Sheet'!W30</f>
        <v>1</v>
      </c>
    </row>
    <row r="31" spans="1:21" x14ac:dyDescent="0.15">
      <c r="A31" s="47">
        <f>'Input Sheet'!C31</f>
        <v>0</v>
      </c>
      <c r="B31" s="47">
        <f>'Input Sheet'!D31</f>
        <v>0</v>
      </c>
      <c r="C31" s="57">
        <f>'Input Sheet'!E31</f>
        <v>0</v>
      </c>
      <c r="D31" s="50">
        <f>'Input Sheet'!F31</f>
        <v>0</v>
      </c>
      <c r="E31" s="13">
        <f>'Input Sheet'!G31</f>
        <v>17.309999999999999</v>
      </c>
      <c r="F31" s="51">
        <f>'Input Sheet'!H31</f>
        <v>0.35</v>
      </c>
      <c r="G31" s="48">
        <f>'Input Sheet'!I31</f>
        <v>4059</v>
      </c>
      <c r="H31" s="51">
        <f>'Input Sheet'!J31</f>
        <v>20</v>
      </c>
      <c r="I31" s="8">
        <f t="shared" si="0"/>
        <v>7</v>
      </c>
      <c r="J31" s="16">
        <f>'Input Sheet'!L31</f>
        <v>0</v>
      </c>
      <c r="K31" s="56">
        <f>'Input Sheet'!M31</f>
        <v>0</v>
      </c>
      <c r="L31" s="48">
        <f>'Input Sheet'!I31</f>
        <v>4059</v>
      </c>
      <c r="M31" s="51">
        <f>'Input Sheet'!J31</f>
        <v>20</v>
      </c>
      <c r="N31" s="8">
        <f t="shared" si="1"/>
        <v>0</v>
      </c>
      <c r="O31" s="13">
        <f>'Input Sheet'!Q31</f>
        <v>0</v>
      </c>
      <c r="P31" s="51">
        <f>'Input Sheet'!R31</f>
        <v>0</v>
      </c>
      <c r="Q31" s="3">
        <f>'Input Sheet'!S31</f>
        <v>0</v>
      </c>
      <c r="R31" s="6" t="str">
        <f>'Input Sheet'!T31</f>
        <v/>
      </c>
      <c r="S31" s="11" t="e">
        <f t="shared" si="2"/>
        <v>#VALUE!</v>
      </c>
      <c r="T31" s="16">
        <f>'Input Sheet'!V31</f>
        <v>7</v>
      </c>
      <c r="U31" s="45">
        <f>'Input Sheet'!W31</f>
        <v>0</v>
      </c>
    </row>
    <row r="32" spans="1:21" x14ac:dyDescent="0.15">
      <c r="A32" s="47">
        <f>'Input Sheet'!C32</f>
        <v>6066586</v>
      </c>
      <c r="B32" s="47">
        <f>'Input Sheet'!D32</f>
        <v>2021</v>
      </c>
      <c r="C32" s="57" t="str">
        <f>'Input Sheet'!E32</f>
        <v>SLVRDO</v>
      </c>
      <c r="D32" s="50">
        <f>'Input Sheet'!F32</f>
        <v>17755</v>
      </c>
      <c r="E32" s="13">
        <f>'Input Sheet'!G32</f>
        <v>9.9700000000000006</v>
      </c>
      <c r="F32" s="51">
        <f>'Input Sheet'!H32</f>
        <v>0.35</v>
      </c>
      <c r="G32" s="48">
        <f>'Input Sheet'!I32</f>
        <v>7835</v>
      </c>
      <c r="H32" s="51">
        <f>'Input Sheet'!J32</f>
        <v>20</v>
      </c>
      <c r="I32" s="8">
        <f t="shared" si="0"/>
        <v>7</v>
      </c>
      <c r="J32" s="16">
        <f>'Input Sheet'!L32</f>
        <v>0</v>
      </c>
      <c r="K32" s="56">
        <f>'Input Sheet'!M32</f>
        <v>0</v>
      </c>
      <c r="L32" s="48">
        <f>'Input Sheet'!I32</f>
        <v>7835</v>
      </c>
      <c r="M32" s="51">
        <f>'Input Sheet'!J32</f>
        <v>20</v>
      </c>
      <c r="N32" s="8">
        <f t="shared" si="1"/>
        <v>0</v>
      </c>
      <c r="O32" s="13">
        <f>'Input Sheet'!Q32</f>
        <v>0</v>
      </c>
      <c r="P32" s="51">
        <f>'Input Sheet'!R32</f>
        <v>0</v>
      </c>
      <c r="Q32" s="3">
        <f>'Input Sheet'!S32</f>
        <v>0</v>
      </c>
      <c r="R32" s="6" t="str">
        <f>'Input Sheet'!T32</f>
        <v/>
      </c>
      <c r="S32" s="11" t="e">
        <f t="shared" si="2"/>
        <v>#VALUE!</v>
      </c>
      <c r="T32" s="16">
        <f>'Input Sheet'!V32</f>
        <v>7</v>
      </c>
      <c r="U32" s="45">
        <f>'Input Sheet'!W32</f>
        <v>1</v>
      </c>
    </row>
    <row r="33" spans="1:21" x14ac:dyDescent="0.15">
      <c r="A33" s="47">
        <f>'Input Sheet'!C33</f>
        <v>0</v>
      </c>
      <c r="B33" s="47">
        <f>'Input Sheet'!D33</f>
        <v>0</v>
      </c>
      <c r="C33" s="57">
        <f>'Input Sheet'!E33</f>
        <v>0</v>
      </c>
      <c r="D33" s="50">
        <f>'Input Sheet'!F33</f>
        <v>0</v>
      </c>
      <c r="E33" s="13">
        <f>'Input Sheet'!G33</f>
        <v>9.9700000000000006</v>
      </c>
      <c r="F33" s="51">
        <f>'Input Sheet'!H33</f>
        <v>0.35</v>
      </c>
      <c r="G33" s="48">
        <f>'Input Sheet'!I33</f>
        <v>1922</v>
      </c>
      <c r="H33" s="51">
        <f>'Input Sheet'!J33</f>
        <v>20</v>
      </c>
      <c r="I33" s="8">
        <f t="shared" si="0"/>
        <v>7</v>
      </c>
      <c r="J33" s="16">
        <f>'Input Sheet'!L33</f>
        <v>0</v>
      </c>
      <c r="K33" s="56">
        <f>'Input Sheet'!M33</f>
        <v>0</v>
      </c>
      <c r="L33" s="48">
        <f>'Input Sheet'!I33</f>
        <v>1922</v>
      </c>
      <c r="M33" s="51">
        <f>'Input Sheet'!J33</f>
        <v>20</v>
      </c>
      <c r="N33" s="8">
        <f t="shared" si="1"/>
        <v>0</v>
      </c>
      <c r="O33" s="13">
        <f>'Input Sheet'!Q33</f>
        <v>0</v>
      </c>
      <c r="P33" s="51">
        <f>'Input Sheet'!R33</f>
        <v>0</v>
      </c>
      <c r="Q33" s="3">
        <f>'Input Sheet'!S33</f>
        <v>0</v>
      </c>
      <c r="R33" s="6" t="str">
        <f>'Input Sheet'!T33</f>
        <v/>
      </c>
      <c r="S33" s="11" t="e">
        <f t="shared" si="2"/>
        <v>#VALUE!</v>
      </c>
      <c r="T33" s="16">
        <f>'Input Sheet'!V33</f>
        <v>7</v>
      </c>
      <c r="U33" s="45">
        <f>'Input Sheet'!W33</f>
        <v>0</v>
      </c>
    </row>
    <row r="34" spans="1:21" x14ac:dyDescent="0.15">
      <c r="A34" s="47">
        <f>'Input Sheet'!C34</f>
        <v>6066588</v>
      </c>
      <c r="B34" s="47">
        <f>'Input Sheet'!D34</f>
        <v>2019</v>
      </c>
      <c r="C34" s="57" t="str">
        <f>'Input Sheet'!E34</f>
        <v>SLVRDO</v>
      </c>
      <c r="D34" s="50">
        <f>'Input Sheet'!F34</f>
        <v>46811</v>
      </c>
      <c r="E34" s="13">
        <f>'Input Sheet'!G34</f>
        <v>20.04</v>
      </c>
      <c r="F34" s="51">
        <f>'Input Sheet'!H34</f>
        <v>0.35</v>
      </c>
      <c r="G34" s="48">
        <f>'Input Sheet'!I34</f>
        <v>5134</v>
      </c>
      <c r="H34" s="51">
        <f>'Input Sheet'!J34</f>
        <v>20</v>
      </c>
      <c r="I34" s="8">
        <f t="shared" si="0"/>
        <v>7</v>
      </c>
      <c r="J34" s="16">
        <f>'Input Sheet'!L34</f>
        <v>0</v>
      </c>
      <c r="K34" s="56">
        <f>'Input Sheet'!M34</f>
        <v>0</v>
      </c>
      <c r="L34" s="48">
        <f>'Input Sheet'!I34</f>
        <v>5134</v>
      </c>
      <c r="M34" s="51">
        <f>'Input Sheet'!J34</f>
        <v>20</v>
      </c>
      <c r="N34" s="8">
        <f t="shared" si="1"/>
        <v>0</v>
      </c>
      <c r="O34" s="13">
        <f>'Input Sheet'!Q34</f>
        <v>0</v>
      </c>
      <c r="P34" s="51">
        <f>'Input Sheet'!R34</f>
        <v>0</v>
      </c>
      <c r="Q34" s="3">
        <f>'Input Sheet'!S34</f>
        <v>0</v>
      </c>
      <c r="R34" s="6" t="str">
        <f>'Input Sheet'!T34</f>
        <v/>
      </c>
      <c r="S34" s="11" t="e">
        <f t="shared" si="2"/>
        <v>#VALUE!</v>
      </c>
      <c r="T34" s="16">
        <f>'Input Sheet'!V34</f>
        <v>7</v>
      </c>
      <c r="U34" s="45">
        <f>'Input Sheet'!W34</f>
        <v>1</v>
      </c>
    </row>
    <row r="35" spans="1:21" x14ac:dyDescent="0.15">
      <c r="A35" s="47">
        <f>'Input Sheet'!C35</f>
        <v>0</v>
      </c>
      <c r="B35" s="47">
        <f>'Input Sheet'!D35</f>
        <v>0</v>
      </c>
      <c r="C35" s="57">
        <f>'Input Sheet'!E35</f>
        <v>0</v>
      </c>
      <c r="D35" s="50">
        <f>'Input Sheet'!F35</f>
        <v>0</v>
      </c>
      <c r="E35" s="13">
        <f>'Input Sheet'!G35</f>
        <v>20.04</v>
      </c>
      <c r="F35" s="51">
        <f>'Input Sheet'!H35</f>
        <v>0.35</v>
      </c>
      <c r="G35" s="48">
        <f>'Input Sheet'!I35</f>
        <v>1048</v>
      </c>
      <c r="H35" s="51">
        <f>'Input Sheet'!J35</f>
        <v>20</v>
      </c>
      <c r="I35" s="8">
        <f t="shared" si="0"/>
        <v>7</v>
      </c>
      <c r="J35" s="16">
        <f>'Input Sheet'!L35</f>
        <v>0</v>
      </c>
      <c r="K35" s="56">
        <f>'Input Sheet'!M35</f>
        <v>0</v>
      </c>
      <c r="L35" s="48">
        <f>'Input Sheet'!I35</f>
        <v>1048</v>
      </c>
      <c r="M35" s="51">
        <f>'Input Sheet'!J35</f>
        <v>20</v>
      </c>
      <c r="N35" s="8">
        <f t="shared" si="1"/>
        <v>0</v>
      </c>
      <c r="O35" s="13">
        <f>'Input Sheet'!Q35</f>
        <v>0</v>
      </c>
      <c r="P35" s="51">
        <f>'Input Sheet'!R35</f>
        <v>0</v>
      </c>
      <c r="Q35" s="3">
        <f>'Input Sheet'!S35</f>
        <v>0</v>
      </c>
      <c r="R35" s="6" t="str">
        <f>'Input Sheet'!T35</f>
        <v/>
      </c>
      <c r="S35" s="11" t="e">
        <f t="shared" si="2"/>
        <v>#VALUE!</v>
      </c>
      <c r="T35" s="16">
        <f>'Input Sheet'!V35</f>
        <v>7</v>
      </c>
      <c r="U35" s="45">
        <f>'Input Sheet'!W35</f>
        <v>0</v>
      </c>
    </row>
    <row r="36" spans="1:21" x14ac:dyDescent="0.15">
      <c r="A36" s="47">
        <f>'Input Sheet'!C36</f>
        <v>6066590</v>
      </c>
      <c r="B36" s="47">
        <f>'Input Sheet'!D36</f>
        <v>2019</v>
      </c>
      <c r="C36" s="57" t="str">
        <f>'Input Sheet'!E36</f>
        <v xml:space="preserve"> SLVRDO</v>
      </c>
      <c r="D36" s="50">
        <f>'Input Sheet'!F36</f>
        <v>24420</v>
      </c>
      <c r="E36" s="13">
        <f>'Input Sheet'!G36</f>
        <v>18.32</v>
      </c>
      <c r="F36" s="51">
        <f>'Input Sheet'!H36</f>
        <v>0.35</v>
      </c>
      <c r="G36" s="48">
        <f>'Input Sheet'!I36</f>
        <v>7835</v>
      </c>
      <c r="H36" s="51">
        <f>'Input Sheet'!J36</f>
        <v>20</v>
      </c>
      <c r="I36" s="8">
        <f t="shared" si="0"/>
        <v>7</v>
      </c>
      <c r="J36" s="16">
        <f>'Input Sheet'!L36</f>
        <v>0</v>
      </c>
      <c r="K36" s="56">
        <f>'Input Sheet'!M36</f>
        <v>0</v>
      </c>
      <c r="L36" s="48">
        <f>'Input Sheet'!I36</f>
        <v>7835</v>
      </c>
      <c r="M36" s="51">
        <f>'Input Sheet'!J36</f>
        <v>20</v>
      </c>
      <c r="N36" s="8">
        <f t="shared" si="1"/>
        <v>0</v>
      </c>
      <c r="O36" s="13">
        <f>'Input Sheet'!Q36</f>
        <v>0</v>
      </c>
      <c r="P36" s="51">
        <f>'Input Sheet'!R36</f>
        <v>0</v>
      </c>
      <c r="Q36" s="3">
        <f>'Input Sheet'!S36</f>
        <v>0</v>
      </c>
      <c r="R36" s="6" t="str">
        <f>'Input Sheet'!T36</f>
        <v/>
      </c>
      <c r="S36" s="11" t="e">
        <f t="shared" si="2"/>
        <v>#VALUE!</v>
      </c>
      <c r="T36" s="16">
        <f>'Input Sheet'!V36</f>
        <v>7</v>
      </c>
      <c r="U36" s="45">
        <f>'Input Sheet'!W36</f>
        <v>1</v>
      </c>
    </row>
    <row r="37" spans="1:21" x14ac:dyDescent="0.15">
      <c r="A37" s="47">
        <f>'Input Sheet'!C37</f>
        <v>0</v>
      </c>
      <c r="B37" s="47">
        <f>'Input Sheet'!D37</f>
        <v>0</v>
      </c>
      <c r="C37" s="57">
        <f>'Input Sheet'!E37</f>
        <v>0</v>
      </c>
      <c r="D37" s="50">
        <f>'Input Sheet'!F37</f>
        <v>0</v>
      </c>
      <c r="E37" s="13">
        <f>'Input Sheet'!G37</f>
        <v>18.32</v>
      </c>
      <c r="F37" s="51">
        <f>'Input Sheet'!H37</f>
        <v>0.35</v>
      </c>
      <c r="G37" s="48">
        <f>'Input Sheet'!I37</f>
        <v>1922</v>
      </c>
      <c r="H37" s="51">
        <f>'Input Sheet'!J37</f>
        <v>20</v>
      </c>
      <c r="I37" s="8">
        <f t="shared" si="0"/>
        <v>7</v>
      </c>
      <c r="J37" s="16">
        <f>'Input Sheet'!L37</f>
        <v>0</v>
      </c>
      <c r="K37" s="56">
        <f>'Input Sheet'!M37</f>
        <v>0</v>
      </c>
      <c r="L37" s="48">
        <f>'Input Sheet'!I37</f>
        <v>1922</v>
      </c>
      <c r="M37" s="51">
        <f>'Input Sheet'!J37</f>
        <v>20</v>
      </c>
      <c r="N37" s="8">
        <f t="shared" si="1"/>
        <v>0</v>
      </c>
      <c r="O37" s="13">
        <f>'Input Sheet'!Q37</f>
        <v>0</v>
      </c>
      <c r="P37" s="51">
        <f>'Input Sheet'!R37</f>
        <v>0</v>
      </c>
      <c r="Q37" s="3">
        <f>'Input Sheet'!S37</f>
        <v>0</v>
      </c>
      <c r="R37" s="6" t="str">
        <f>'Input Sheet'!T37</f>
        <v/>
      </c>
      <c r="S37" s="11" t="e">
        <f t="shared" si="2"/>
        <v>#VALUE!</v>
      </c>
      <c r="T37" s="16">
        <f>'Input Sheet'!V37</f>
        <v>7</v>
      </c>
      <c r="U37" s="45">
        <f>'Input Sheet'!W37</f>
        <v>0</v>
      </c>
    </row>
    <row r="38" spans="1:21" x14ac:dyDescent="0.15">
      <c r="A38" s="47">
        <f>'Input Sheet'!C38</f>
        <v>6066591</v>
      </c>
      <c r="B38" s="47">
        <f>'Input Sheet'!D38</f>
        <v>2021</v>
      </c>
      <c r="C38" s="57" t="str">
        <f>'Input Sheet'!E38</f>
        <v>SIERRA</v>
      </c>
      <c r="D38" s="50">
        <f>'Input Sheet'!F38</f>
        <v>37997</v>
      </c>
      <c r="E38" s="13">
        <f>'Input Sheet'!G38</f>
        <v>20.04</v>
      </c>
      <c r="F38" s="51">
        <f>'Input Sheet'!H38</f>
        <v>0.35</v>
      </c>
      <c r="G38" s="48">
        <f>'Input Sheet'!I38</f>
        <v>5134</v>
      </c>
      <c r="H38" s="51">
        <f>'Input Sheet'!J38</f>
        <v>20</v>
      </c>
      <c r="I38" s="8">
        <f t="shared" si="0"/>
        <v>7</v>
      </c>
      <c r="J38" s="16">
        <f>'Input Sheet'!L38</f>
        <v>0</v>
      </c>
      <c r="K38" s="56">
        <f>'Input Sheet'!M38</f>
        <v>0</v>
      </c>
      <c r="L38" s="48">
        <f>'Input Sheet'!I38</f>
        <v>5134</v>
      </c>
      <c r="M38" s="51">
        <f>'Input Sheet'!J38</f>
        <v>20</v>
      </c>
      <c r="N38" s="8">
        <f t="shared" si="1"/>
        <v>0</v>
      </c>
      <c r="O38" s="13">
        <f>'Input Sheet'!Q38</f>
        <v>0</v>
      </c>
      <c r="P38" s="51">
        <f>'Input Sheet'!R38</f>
        <v>0</v>
      </c>
      <c r="Q38" s="3">
        <f>'Input Sheet'!S38</f>
        <v>0</v>
      </c>
      <c r="R38" s="6" t="str">
        <f>'Input Sheet'!T38</f>
        <v/>
      </c>
      <c r="S38" s="11" t="e">
        <f t="shared" si="2"/>
        <v>#VALUE!</v>
      </c>
      <c r="T38" s="16">
        <f>'Input Sheet'!V38</f>
        <v>7</v>
      </c>
      <c r="U38" s="45">
        <f>'Input Sheet'!W38</f>
        <v>1</v>
      </c>
    </row>
    <row r="39" spans="1:21" x14ac:dyDescent="0.15">
      <c r="A39" s="47">
        <f>'Input Sheet'!C39</f>
        <v>0</v>
      </c>
      <c r="B39" s="47">
        <f>'Input Sheet'!D39</f>
        <v>0</v>
      </c>
      <c r="C39" s="57">
        <f>'Input Sheet'!E39</f>
        <v>0</v>
      </c>
      <c r="D39" s="50">
        <f>'Input Sheet'!F39</f>
        <v>0</v>
      </c>
      <c r="E39" s="13">
        <f>'Input Sheet'!G39</f>
        <v>20.04</v>
      </c>
      <c r="F39" s="51">
        <f>'Input Sheet'!H39</f>
        <v>0.35</v>
      </c>
      <c r="G39" s="48">
        <f>'Input Sheet'!I39</f>
        <v>1048</v>
      </c>
      <c r="H39" s="51">
        <f>'Input Sheet'!J39</f>
        <v>20</v>
      </c>
      <c r="I39" s="8">
        <f t="shared" si="0"/>
        <v>7</v>
      </c>
      <c r="J39" s="16">
        <f>'Input Sheet'!L39</f>
        <v>0</v>
      </c>
      <c r="K39" s="56">
        <f>'Input Sheet'!M39</f>
        <v>0</v>
      </c>
      <c r="L39" s="48">
        <f>'Input Sheet'!I39</f>
        <v>1048</v>
      </c>
      <c r="M39" s="51">
        <f>'Input Sheet'!J39</f>
        <v>20</v>
      </c>
      <c r="N39" s="8">
        <f t="shared" si="1"/>
        <v>0</v>
      </c>
      <c r="O39" s="13">
        <f>'Input Sheet'!Q39</f>
        <v>0</v>
      </c>
      <c r="P39" s="51">
        <f>'Input Sheet'!R39</f>
        <v>0</v>
      </c>
      <c r="Q39" s="3">
        <f>'Input Sheet'!S39</f>
        <v>0</v>
      </c>
      <c r="R39" s="6" t="str">
        <f>'Input Sheet'!T39</f>
        <v/>
      </c>
      <c r="S39" s="11" t="e">
        <f t="shared" si="2"/>
        <v>#VALUE!</v>
      </c>
      <c r="T39" s="16">
        <f>'Input Sheet'!V39</f>
        <v>7</v>
      </c>
      <c r="U39" s="45">
        <f>'Input Sheet'!W39</f>
        <v>0</v>
      </c>
    </row>
    <row r="40" spans="1:21" x14ac:dyDescent="0.15">
      <c r="A40" s="47">
        <f>'Input Sheet'!C40</f>
        <v>6066594</v>
      </c>
      <c r="B40" s="47">
        <f>'Input Sheet'!D40</f>
        <v>2022</v>
      </c>
      <c r="C40" s="57" t="str">
        <f>'Input Sheet'!E40</f>
        <v>SLVRDO</v>
      </c>
      <c r="D40" s="50">
        <f>'Input Sheet'!F40</f>
        <v>15417</v>
      </c>
      <c r="E40" s="13">
        <f>'Input Sheet'!G40</f>
        <v>20.05</v>
      </c>
      <c r="F40" s="51">
        <f>'Input Sheet'!H40</f>
        <v>0.35</v>
      </c>
      <c r="G40" s="48">
        <f>'Input Sheet'!I40</f>
        <v>5134</v>
      </c>
      <c r="H40" s="51">
        <f>'Input Sheet'!J40</f>
        <v>20</v>
      </c>
      <c r="I40" s="8">
        <f t="shared" si="0"/>
        <v>7</v>
      </c>
      <c r="J40" s="16">
        <f>'Input Sheet'!L40</f>
        <v>0</v>
      </c>
      <c r="K40" s="56">
        <f>'Input Sheet'!M40</f>
        <v>0</v>
      </c>
      <c r="L40" s="48">
        <f>'Input Sheet'!I40</f>
        <v>5134</v>
      </c>
      <c r="M40" s="51">
        <f>'Input Sheet'!J40</f>
        <v>20</v>
      </c>
      <c r="N40" s="8">
        <f t="shared" si="1"/>
        <v>0</v>
      </c>
      <c r="O40" s="13">
        <f>'Input Sheet'!Q40</f>
        <v>0</v>
      </c>
      <c r="P40" s="51">
        <f>'Input Sheet'!R40</f>
        <v>0</v>
      </c>
      <c r="Q40" s="3">
        <f>'Input Sheet'!S40</f>
        <v>0</v>
      </c>
      <c r="R40" s="6" t="str">
        <f>'Input Sheet'!T40</f>
        <v/>
      </c>
      <c r="S40" s="11" t="e">
        <f t="shared" si="2"/>
        <v>#VALUE!</v>
      </c>
      <c r="T40" s="16">
        <f>'Input Sheet'!V40</f>
        <v>7</v>
      </c>
      <c r="U40" s="45">
        <f>'Input Sheet'!W40</f>
        <v>1</v>
      </c>
    </row>
    <row r="41" spans="1:21" x14ac:dyDescent="0.15">
      <c r="A41" s="47">
        <f>'Input Sheet'!C41</f>
        <v>0</v>
      </c>
      <c r="B41" s="47">
        <f>'Input Sheet'!D41</f>
        <v>0</v>
      </c>
      <c r="C41" s="57">
        <f>'Input Sheet'!E41</f>
        <v>0</v>
      </c>
      <c r="D41" s="50">
        <f>'Input Sheet'!F41</f>
        <v>0</v>
      </c>
      <c r="E41" s="13">
        <f>'Input Sheet'!G41</f>
        <v>20.05</v>
      </c>
      <c r="F41" s="51">
        <f>'Input Sheet'!H41</f>
        <v>0.35</v>
      </c>
      <c r="G41" s="48">
        <f>'Input Sheet'!I41</f>
        <v>1048</v>
      </c>
      <c r="H41" s="51">
        <f>'Input Sheet'!J41</f>
        <v>20</v>
      </c>
      <c r="I41" s="8">
        <f t="shared" si="0"/>
        <v>7</v>
      </c>
      <c r="J41" s="16">
        <f>'Input Sheet'!L41</f>
        <v>0</v>
      </c>
      <c r="K41" s="56">
        <f>'Input Sheet'!M41</f>
        <v>0</v>
      </c>
      <c r="L41" s="48">
        <f>'Input Sheet'!I41</f>
        <v>1048</v>
      </c>
      <c r="M41" s="51">
        <f>'Input Sheet'!J41</f>
        <v>20</v>
      </c>
      <c r="N41" s="8">
        <f t="shared" si="1"/>
        <v>0</v>
      </c>
      <c r="O41" s="13">
        <f>'Input Sheet'!Q41</f>
        <v>0</v>
      </c>
      <c r="P41" s="51">
        <f>'Input Sheet'!R41</f>
        <v>0</v>
      </c>
      <c r="Q41" s="3">
        <f>'Input Sheet'!S41</f>
        <v>0</v>
      </c>
      <c r="R41" s="6" t="str">
        <f>'Input Sheet'!T41</f>
        <v/>
      </c>
      <c r="S41" s="11" t="e">
        <f t="shared" si="2"/>
        <v>#VALUE!</v>
      </c>
      <c r="T41" s="16">
        <f>'Input Sheet'!V41</f>
        <v>7</v>
      </c>
      <c r="U41" s="45">
        <f>'Input Sheet'!W41</f>
        <v>0</v>
      </c>
    </row>
    <row r="42" spans="1:21" x14ac:dyDescent="0.15">
      <c r="A42" s="47">
        <f>'Input Sheet'!C42</f>
        <v>6066595</v>
      </c>
      <c r="B42" s="47">
        <f>'Input Sheet'!D42</f>
        <v>2018</v>
      </c>
      <c r="C42" s="57" t="str">
        <f>'Input Sheet'!E42</f>
        <v>SUBURBN</v>
      </c>
      <c r="D42" s="50">
        <f>'Input Sheet'!F42</f>
        <v>103456</v>
      </c>
      <c r="E42" s="13">
        <f>'Input Sheet'!G42</f>
        <v>19.149999999999999</v>
      </c>
      <c r="F42" s="51">
        <f>'Input Sheet'!H42</f>
        <v>0.35</v>
      </c>
      <c r="G42" s="48">
        <f>'Input Sheet'!I42</f>
        <v>4059</v>
      </c>
      <c r="H42" s="51">
        <f>'Input Sheet'!J42</f>
        <v>20</v>
      </c>
      <c r="I42" s="8">
        <f t="shared" si="0"/>
        <v>7</v>
      </c>
      <c r="J42" s="16">
        <f>'Input Sheet'!L42</f>
        <v>0</v>
      </c>
      <c r="K42" s="56">
        <f>'Input Sheet'!M42</f>
        <v>0</v>
      </c>
      <c r="L42" s="48">
        <f>'Input Sheet'!I42</f>
        <v>4059</v>
      </c>
      <c r="M42" s="51">
        <f>'Input Sheet'!J42</f>
        <v>20</v>
      </c>
      <c r="N42" s="8">
        <f t="shared" si="1"/>
        <v>0</v>
      </c>
      <c r="O42" s="13">
        <f>'Input Sheet'!Q42</f>
        <v>0</v>
      </c>
      <c r="P42" s="51">
        <f>'Input Sheet'!R42</f>
        <v>0</v>
      </c>
      <c r="Q42" s="3">
        <f>'Input Sheet'!S42</f>
        <v>0</v>
      </c>
      <c r="R42" s="6" t="str">
        <f>'Input Sheet'!T42</f>
        <v/>
      </c>
      <c r="S42" s="11" t="e">
        <f t="shared" si="2"/>
        <v>#VALUE!</v>
      </c>
      <c r="T42" s="16">
        <f>'Input Sheet'!V42</f>
        <v>7</v>
      </c>
      <c r="U42" s="45">
        <f>'Input Sheet'!W42</f>
        <v>1</v>
      </c>
    </row>
    <row r="43" spans="1:21" x14ac:dyDescent="0.15">
      <c r="A43" s="47">
        <f>'Input Sheet'!C43</f>
        <v>0</v>
      </c>
      <c r="B43" s="47">
        <f>'Input Sheet'!D43</f>
        <v>0</v>
      </c>
      <c r="C43" s="57">
        <f>'Input Sheet'!E43</f>
        <v>0</v>
      </c>
      <c r="D43" s="50">
        <f>'Input Sheet'!F43</f>
        <v>0</v>
      </c>
      <c r="E43" s="13">
        <f>'Input Sheet'!G43</f>
        <v>19.149999999999999</v>
      </c>
      <c r="F43" s="51">
        <f>'Input Sheet'!H43</f>
        <v>0.35</v>
      </c>
      <c r="G43" s="48">
        <f>'Input Sheet'!I43</f>
        <v>2353</v>
      </c>
      <c r="H43" s="51">
        <f>'Input Sheet'!J43</f>
        <v>20</v>
      </c>
      <c r="I43" s="8">
        <f t="shared" si="0"/>
        <v>7</v>
      </c>
      <c r="J43" s="16">
        <f>'Input Sheet'!L43</f>
        <v>0</v>
      </c>
      <c r="K43" s="56">
        <f>'Input Sheet'!M43</f>
        <v>0</v>
      </c>
      <c r="L43" s="48">
        <f>'Input Sheet'!I43</f>
        <v>2353</v>
      </c>
      <c r="M43" s="51">
        <f>'Input Sheet'!J43</f>
        <v>20</v>
      </c>
      <c r="N43" s="8">
        <f t="shared" si="1"/>
        <v>0</v>
      </c>
      <c r="O43" s="13">
        <f>'Input Sheet'!Q43</f>
        <v>0</v>
      </c>
      <c r="P43" s="51">
        <f>'Input Sheet'!R43</f>
        <v>0</v>
      </c>
      <c r="Q43" s="3">
        <f>'Input Sheet'!S43</f>
        <v>0</v>
      </c>
      <c r="R43" s="6" t="str">
        <f>'Input Sheet'!T43</f>
        <v/>
      </c>
      <c r="S43" s="11" t="e">
        <f t="shared" si="2"/>
        <v>#VALUE!</v>
      </c>
      <c r="T43" s="16">
        <f>'Input Sheet'!V43</f>
        <v>7</v>
      </c>
      <c r="U43" s="45">
        <f>'Input Sheet'!W43</f>
        <v>0</v>
      </c>
    </row>
    <row r="44" spans="1:21" x14ac:dyDescent="0.15">
      <c r="A44" s="47">
        <f>'Input Sheet'!C44</f>
        <v>6066599</v>
      </c>
      <c r="B44" s="47">
        <f>'Input Sheet'!D44</f>
        <v>2022</v>
      </c>
      <c r="C44" s="57" t="str">
        <f>'Input Sheet'!E44</f>
        <v>COLRDO</v>
      </c>
      <c r="D44" s="50">
        <f>'Input Sheet'!F44</f>
        <v>22717</v>
      </c>
      <c r="E44" s="13">
        <f>'Input Sheet'!G44</f>
        <v>16.329999999999998</v>
      </c>
      <c r="F44" s="51">
        <f>'Input Sheet'!H44</f>
        <v>0.35</v>
      </c>
      <c r="G44" s="48">
        <f>'Input Sheet'!I44</f>
        <v>5134</v>
      </c>
      <c r="H44" s="51">
        <f>'Input Sheet'!J44</f>
        <v>20</v>
      </c>
      <c r="I44" s="8">
        <f t="shared" si="0"/>
        <v>7</v>
      </c>
      <c r="J44" s="16">
        <f>'Input Sheet'!L44</f>
        <v>0</v>
      </c>
      <c r="K44" s="56">
        <f>'Input Sheet'!M44</f>
        <v>0</v>
      </c>
      <c r="L44" s="48">
        <f>'Input Sheet'!I44</f>
        <v>5134</v>
      </c>
      <c r="M44" s="51">
        <f>'Input Sheet'!J44</f>
        <v>20</v>
      </c>
      <c r="N44" s="8">
        <f t="shared" si="1"/>
        <v>0</v>
      </c>
      <c r="O44" s="13">
        <f>'Input Sheet'!Q44</f>
        <v>0</v>
      </c>
      <c r="P44" s="51">
        <f>'Input Sheet'!R44</f>
        <v>0</v>
      </c>
      <c r="Q44" s="3">
        <f>'Input Sheet'!S44</f>
        <v>0</v>
      </c>
      <c r="R44" s="6" t="str">
        <f>'Input Sheet'!T44</f>
        <v/>
      </c>
      <c r="S44" s="11" t="e">
        <f t="shared" si="2"/>
        <v>#VALUE!</v>
      </c>
      <c r="T44" s="16">
        <f>'Input Sheet'!V44</f>
        <v>7</v>
      </c>
      <c r="U44" s="45">
        <f>'Input Sheet'!W44</f>
        <v>1</v>
      </c>
    </row>
    <row r="45" spans="1:21" x14ac:dyDescent="0.15">
      <c r="A45" s="47">
        <f>'Input Sheet'!C45</f>
        <v>0</v>
      </c>
      <c r="B45" s="47">
        <f>'Input Sheet'!D45</f>
        <v>0</v>
      </c>
      <c r="C45" s="57">
        <f>'Input Sheet'!E45</f>
        <v>0</v>
      </c>
      <c r="D45" s="50">
        <f>'Input Sheet'!F45</f>
        <v>0</v>
      </c>
      <c r="E45" s="13">
        <f>'Input Sheet'!G45</f>
        <v>16.329999999999998</v>
      </c>
      <c r="F45" s="51">
        <f>'Input Sheet'!H45</f>
        <v>0.35</v>
      </c>
      <c r="G45" s="48">
        <f>'Input Sheet'!I45</f>
        <v>1048</v>
      </c>
      <c r="H45" s="51">
        <f>'Input Sheet'!J45</f>
        <v>20</v>
      </c>
      <c r="I45" s="8">
        <f t="shared" si="0"/>
        <v>7</v>
      </c>
      <c r="J45" s="16">
        <f>'Input Sheet'!L45</f>
        <v>0</v>
      </c>
      <c r="K45" s="56">
        <f>'Input Sheet'!M45</f>
        <v>0</v>
      </c>
      <c r="L45" s="48">
        <f>'Input Sheet'!I45</f>
        <v>1048</v>
      </c>
      <c r="M45" s="51">
        <f>'Input Sheet'!J45</f>
        <v>20</v>
      </c>
      <c r="N45" s="8">
        <f t="shared" si="1"/>
        <v>0</v>
      </c>
      <c r="O45" s="13">
        <f>'Input Sheet'!Q45</f>
        <v>0</v>
      </c>
      <c r="P45" s="51">
        <f>'Input Sheet'!R45</f>
        <v>0</v>
      </c>
      <c r="Q45" s="3">
        <f>'Input Sheet'!S45</f>
        <v>0</v>
      </c>
      <c r="R45" s="6" t="str">
        <f>'Input Sheet'!T45</f>
        <v/>
      </c>
      <c r="S45" s="11" t="e">
        <f t="shared" si="2"/>
        <v>#VALUE!</v>
      </c>
      <c r="T45" s="16">
        <f>'Input Sheet'!V45</f>
        <v>7</v>
      </c>
      <c r="U45" s="45">
        <f>'Input Sheet'!W45</f>
        <v>0</v>
      </c>
    </row>
    <row r="46" spans="1:21" x14ac:dyDescent="0.15">
      <c r="A46" s="47">
        <f>'Input Sheet'!C46</f>
        <v>6066604</v>
      </c>
      <c r="B46" s="47">
        <f>'Input Sheet'!D46</f>
        <v>2015</v>
      </c>
      <c r="C46" s="57" t="str">
        <f>'Input Sheet'!E46</f>
        <v>SLVRDO</v>
      </c>
      <c r="D46" s="50">
        <f>'Input Sheet'!F46</f>
        <v>96796</v>
      </c>
      <c r="E46" s="13">
        <f>'Input Sheet'!G46</f>
        <v>0</v>
      </c>
      <c r="F46" s="51">
        <f>'Input Sheet'!H46</f>
        <v>0</v>
      </c>
      <c r="G46" s="48">
        <f>'Input Sheet'!I46</f>
        <v>0</v>
      </c>
      <c r="H46" s="51" t="str">
        <f>'Input Sheet'!J46</f>
        <v/>
      </c>
      <c r="I46" s="8" t="e">
        <f t="shared" si="0"/>
        <v>#VALUE!</v>
      </c>
      <c r="J46" s="16">
        <f>'Input Sheet'!L46</f>
        <v>192.5</v>
      </c>
      <c r="K46" s="56">
        <f>'Input Sheet'!M46</f>
        <v>1.1000000000000001</v>
      </c>
      <c r="L46" s="48">
        <f>'Input Sheet'!I46</f>
        <v>0</v>
      </c>
      <c r="M46" s="51" t="str">
        <f>'Input Sheet'!J46</f>
        <v/>
      </c>
      <c r="N46" s="8" t="e">
        <f t="shared" si="1"/>
        <v>#VALUE!</v>
      </c>
      <c r="O46" s="13">
        <f>'Input Sheet'!Q46</f>
        <v>0</v>
      </c>
      <c r="P46" s="51">
        <f>'Input Sheet'!R46</f>
        <v>0</v>
      </c>
      <c r="Q46" s="3">
        <f>'Input Sheet'!S46</f>
        <v>0</v>
      </c>
      <c r="R46" s="6" t="str">
        <f>'Input Sheet'!T46</f>
        <v/>
      </c>
      <c r="S46" s="11" t="e">
        <f t="shared" si="2"/>
        <v>#VALUE!</v>
      </c>
      <c r="T46" s="16">
        <f>'Input Sheet'!V46</f>
        <v>38.5</v>
      </c>
      <c r="U46" s="45">
        <f>'Input Sheet'!W46</f>
        <v>0</v>
      </c>
    </row>
    <row r="47" spans="1:21" x14ac:dyDescent="0.15">
      <c r="A47" s="47">
        <f>'Input Sheet'!C47</f>
        <v>6066534</v>
      </c>
      <c r="B47" s="47">
        <f>'Input Sheet'!D47</f>
        <v>2018</v>
      </c>
      <c r="C47" s="57" t="str">
        <f>'Input Sheet'!E47</f>
        <v>SLVRDO</v>
      </c>
      <c r="D47" s="50">
        <f>'Input Sheet'!F47</f>
        <v>56521</v>
      </c>
      <c r="E47" s="13">
        <f>'Input Sheet'!G47</f>
        <v>0</v>
      </c>
      <c r="F47" s="51">
        <f>'Input Sheet'!H47</f>
        <v>0</v>
      </c>
      <c r="G47" s="48">
        <f>'Input Sheet'!I47</f>
        <v>0</v>
      </c>
      <c r="H47" s="51" t="str">
        <f>'Input Sheet'!J47</f>
        <v/>
      </c>
      <c r="I47" s="8" t="e">
        <f t="shared" si="0"/>
        <v>#VALUE!</v>
      </c>
      <c r="J47" s="16">
        <f>'Input Sheet'!L47</f>
        <v>0</v>
      </c>
      <c r="K47" s="56">
        <f>'Input Sheet'!M47</f>
        <v>0</v>
      </c>
      <c r="L47" s="48">
        <f>'Input Sheet'!I47</f>
        <v>0</v>
      </c>
      <c r="M47" s="51" t="str">
        <f>'Input Sheet'!J47</f>
        <v/>
      </c>
      <c r="N47" s="8" t="e">
        <f t="shared" si="1"/>
        <v>#VALUE!</v>
      </c>
      <c r="O47" s="13">
        <f>'Input Sheet'!Q47</f>
        <v>385</v>
      </c>
      <c r="P47" s="51">
        <f>'Input Sheet'!R47</f>
        <v>2.2000000000000002</v>
      </c>
      <c r="Q47" s="3">
        <f>'Input Sheet'!S47</f>
        <v>5532</v>
      </c>
      <c r="R47" s="6">
        <f>'Input Sheet'!T47</f>
        <v>38</v>
      </c>
      <c r="S47" s="11">
        <f t="shared" si="2"/>
        <v>83.600000000000009</v>
      </c>
      <c r="T47" s="16">
        <f>'Input Sheet'!V47</f>
        <v>83.600000000000009</v>
      </c>
      <c r="U47" s="45">
        <f>'Input Sheet'!W47</f>
        <v>0</v>
      </c>
    </row>
    <row r="48" spans="1:21" x14ac:dyDescent="0.15">
      <c r="A48" s="47">
        <f>'Input Sheet'!C48</f>
        <v>6066565</v>
      </c>
      <c r="B48" s="47">
        <f>'Input Sheet'!D48</f>
        <v>2013</v>
      </c>
      <c r="C48" s="57" t="str">
        <f>'Input Sheet'!E48</f>
        <v>TRAVRS</v>
      </c>
      <c r="D48" s="50">
        <f>'Input Sheet'!F48</f>
        <v>45939</v>
      </c>
      <c r="E48" s="13">
        <f>'Input Sheet'!G48</f>
        <v>0</v>
      </c>
      <c r="F48" s="51">
        <f>'Input Sheet'!H48</f>
        <v>0</v>
      </c>
      <c r="G48" s="48">
        <f>'Input Sheet'!I48</f>
        <v>0</v>
      </c>
      <c r="H48" s="51" t="str">
        <f>'Input Sheet'!J48</f>
        <v/>
      </c>
      <c r="I48" s="8" t="e">
        <f t="shared" si="0"/>
        <v>#VALUE!</v>
      </c>
      <c r="J48" s="16">
        <f>'Input Sheet'!L48</f>
        <v>347.07</v>
      </c>
      <c r="K48" s="56">
        <f>'Input Sheet'!M48</f>
        <v>1.8</v>
      </c>
      <c r="L48" s="48">
        <f>'Input Sheet'!I48</f>
        <v>0</v>
      </c>
      <c r="M48" s="51" t="str">
        <f>'Input Sheet'!J48</f>
        <v/>
      </c>
      <c r="N48" s="8" t="e">
        <f t="shared" si="1"/>
        <v>#VALUE!</v>
      </c>
      <c r="O48" s="13">
        <f>'Input Sheet'!Q48</f>
        <v>0</v>
      </c>
      <c r="P48" s="51">
        <f>'Input Sheet'!R48</f>
        <v>0</v>
      </c>
      <c r="Q48" s="3">
        <f>'Input Sheet'!S48</f>
        <v>0</v>
      </c>
      <c r="R48" s="6" t="str">
        <f>'Input Sheet'!T48</f>
        <v/>
      </c>
      <c r="S48" s="11" t="e">
        <f t="shared" si="2"/>
        <v>#VALUE!</v>
      </c>
      <c r="T48" s="16">
        <f>'Input Sheet'!V48</f>
        <v>63</v>
      </c>
      <c r="U48" s="45">
        <f>'Input Sheet'!W48</f>
        <v>1</v>
      </c>
    </row>
    <row r="49" spans="1:22" x14ac:dyDescent="0.15">
      <c r="A49" s="47">
        <f>'Input Sheet'!C49</f>
        <v>6066537</v>
      </c>
      <c r="B49" s="47">
        <f>'Input Sheet'!D49</f>
        <v>2015</v>
      </c>
      <c r="C49" s="57" t="str">
        <f>'Input Sheet'!E49</f>
        <v>EQNOX</v>
      </c>
      <c r="D49" s="50">
        <f>'Input Sheet'!F49</f>
        <v>45205</v>
      </c>
      <c r="E49" s="13">
        <f>'Input Sheet'!G49</f>
        <v>0</v>
      </c>
      <c r="F49" s="51">
        <f>'Input Sheet'!H49</f>
        <v>0</v>
      </c>
      <c r="G49" s="48">
        <f>'Input Sheet'!I49</f>
        <v>0</v>
      </c>
      <c r="H49" s="51" t="str">
        <f>'Input Sheet'!J49</f>
        <v/>
      </c>
      <c r="I49" s="8" t="e">
        <f t="shared" si="0"/>
        <v>#VALUE!</v>
      </c>
      <c r="J49" s="16">
        <f>'Input Sheet'!L49</f>
        <v>0</v>
      </c>
      <c r="K49" s="56">
        <f>'Input Sheet'!M49</f>
        <v>0</v>
      </c>
      <c r="L49" s="48">
        <f>'Input Sheet'!I49</f>
        <v>0</v>
      </c>
      <c r="M49" s="51" t="str">
        <f>'Input Sheet'!J49</f>
        <v/>
      </c>
      <c r="N49" s="8" t="e">
        <f t="shared" si="1"/>
        <v>#VALUE!</v>
      </c>
      <c r="O49" s="13">
        <f>'Input Sheet'!Q49</f>
        <v>280</v>
      </c>
      <c r="P49" s="51">
        <f>'Input Sheet'!R49</f>
        <v>1.6</v>
      </c>
      <c r="Q49" s="3">
        <f>'Input Sheet'!S49</f>
        <v>7590</v>
      </c>
      <c r="R49" s="6">
        <f>'Input Sheet'!T49</f>
        <v>35</v>
      </c>
      <c r="S49" s="11">
        <f t="shared" si="2"/>
        <v>56</v>
      </c>
      <c r="T49" s="16">
        <f>'Input Sheet'!V49</f>
        <v>56</v>
      </c>
      <c r="U49" s="45">
        <f>'Input Sheet'!W49</f>
        <v>0</v>
      </c>
    </row>
    <row r="50" spans="1:22" x14ac:dyDescent="0.15">
      <c r="A50" s="47">
        <f>'Input Sheet'!C50</f>
        <v>0</v>
      </c>
      <c r="B50" s="47">
        <f>'Input Sheet'!D50</f>
        <v>0</v>
      </c>
      <c r="C50" s="57">
        <f>'Input Sheet'!E50</f>
        <v>0</v>
      </c>
      <c r="D50" s="50">
        <f>'Input Sheet'!F50</f>
        <v>0</v>
      </c>
      <c r="E50" s="13">
        <f>'Input Sheet'!G50</f>
        <v>0</v>
      </c>
      <c r="F50" s="51">
        <f>'Input Sheet'!H50</f>
        <v>0</v>
      </c>
      <c r="G50" s="48">
        <f>'Input Sheet'!I50</f>
        <v>0</v>
      </c>
      <c r="H50" s="51" t="str">
        <f>'Input Sheet'!J50</f>
        <v/>
      </c>
      <c r="I50" s="8" t="e">
        <f t="shared" si="0"/>
        <v>#VALUE!</v>
      </c>
      <c r="J50" s="16">
        <f>'Input Sheet'!L50</f>
        <v>0</v>
      </c>
      <c r="K50" s="56">
        <f>'Input Sheet'!M50</f>
        <v>0</v>
      </c>
      <c r="L50" s="48">
        <f>'Input Sheet'!I50</f>
        <v>0</v>
      </c>
      <c r="M50" s="51" t="str">
        <f>'Input Sheet'!J50</f>
        <v/>
      </c>
      <c r="N50" s="8" t="e">
        <f t="shared" si="1"/>
        <v>#VALUE!</v>
      </c>
      <c r="O50" s="13">
        <f>'Input Sheet'!Q50</f>
        <v>0</v>
      </c>
      <c r="P50" s="51">
        <f>'Input Sheet'!R50</f>
        <v>0</v>
      </c>
      <c r="Q50" s="3">
        <f>'Input Sheet'!S50</f>
        <v>0</v>
      </c>
      <c r="R50" s="6" t="str">
        <f>'Input Sheet'!T50</f>
        <v/>
      </c>
      <c r="S50" s="11" t="e">
        <f t="shared" si="2"/>
        <v>#VALUE!</v>
      </c>
      <c r="T50" s="16">
        <f>'Input Sheet'!V50</f>
        <v>0</v>
      </c>
      <c r="U50" s="45">
        <f>'Input Sheet'!W50</f>
        <v>0</v>
      </c>
    </row>
    <row r="51" spans="1:22" x14ac:dyDescent="0.15">
      <c r="A51" s="47">
        <f>'Input Sheet'!C51</f>
        <v>0</v>
      </c>
      <c r="B51" s="47">
        <f>'Input Sheet'!D51</f>
        <v>0</v>
      </c>
      <c r="C51" s="57">
        <f>'Input Sheet'!E51</f>
        <v>0</v>
      </c>
      <c r="D51" s="50">
        <f>'Input Sheet'!D51</f>
        <v>0</v>
      </c>
      <c r="E51" s="13">
        <f>'Input Sheet'!G51</f>
        <v>0</v>
      </c>
      <c r="F51" s="51">
        <f>'Input Sheet'!H51</f>
        <v>0</v>
      </c>
      <c r="G51" s="48">
        <f>'Input Sheet'!I51</f>
        <v>0</v>
      </c>
      <c r="H51" s="51" t="str">
        <f>'Input Sheet'!J51</f>
        <v/>
      </c>
      <c r="I51" s="8" t="e">
        <f>F55*H51</f>
        <v>#VALUE!</v>
      </c>
      <c r="J51" s="16">
        <f>'Input Sheet'!L51</f>
        <v>0</v>
      </c>
      <c r="K51" s="56">
        <f>'Input Sheet'!M51</f>
        <v>0</v>
      </c>
      <c r="L51" s="48">
        <f>'Input Sheet'!I51</f>
        <v>0</v>
      </c>
      <c r="M51" s="51" t="str">
        <f>'Input Sheet'!J51</f>
        <v/>
      </c>
      <c r="N51" s="8" t="e">
        <f t="shared" si="1"/>
        <v>#VALUE!</v>
      </c>
      <c r="O51" s="13">
        <f>'Input Sheet'!Q51</f>
        <v>0</v>
      </c>
      <c r="P51" s="51">
        <f>'Input Sheet'!R51</f>
        <v>0</v>
      </c>
      <c r="Q51" s="3">
        <f>'Input Sheet'!S51</f>
        <v>0</v>
      </c>
      <c r="R51" s="6" t="str">
        <f>'Input Sheet'!T51</f>
        <v/>
      </c>
      <c r="S51" s="11" t="e">
        <f t="shared" si="2"/>
        <v>#VALUE!</v>
      </c>
      <c r="T51" s="16">
        <f>'Input Sheet'!V51</f>
        <v>0</v>
      </c>
      <c r="U51" s="45">
        <f>'Input Sheet'!W51</f>
        <v>0</v>
      </c>
    </row>
    <row r="52" spans="1:22" x14ac:dyDescent="0.15">
      <c r="A52" s="47">
        <f>'Input Sheet'!C52</f>
        <v>0</v>
      </c>
      <c r="B52" s="47">
        <f>'Input Sheet'!D52</f>
        <v>0</v>
      </c>
      <c r="C52" s="49">
        <f>'Input Sheet'!E52</f>
        <v>0</v>
      </c>
      <c r="D52" s="78">
        <f>'Input Sheet'!F52</f>
        <v>0</v>
      </c>
      <c r="E52" s="13">
        <f>'Input Sheet'!G52</f>
        <v>0</v>
      </c>
      <c r="F52" s="51">
        <f>'Input Sheet'!H52</f>
        <v>0</v>
      </c>
      <c r="G52" s="48">
        <f>'Input Sheet'!I99</f>
        <v>0</v>
      </c>
      <c r="H52" s="51" t="str">
        <f>'Input Sheet'!J99</f>
        <v/>
      </c>
      <c r="I52" s="8" t="e">
        <f t="shared" si="0"/>
        <v>#VALUE!</v>
      </c>
      <c r="J52" s="16">
        <f>'Input Sheet'!L52</f>
        <v>0</v>
      </c>
      <c r="K52" s="56">
        <f>'Input Sheet'!M52</f>
        <v>0</v>
      </c>
      <c r="L52" s="48">
        <f>'Input Sheet'!I99</f>
        <v>0</v>
      </c>
      <c r="M52" s="51" t="str">
        <f>'Input Sheet'!J99</f>
        <v/>
      </c>
      <c r="N52" s="8" t="e">
        <f t="shared" si="1"/>
        <v>#VALUE!</v>
      </c>
      <c r="O52" s="13">
        <f>'Input Sheet'!Q52</f>
        <v>0</v>
      </c>
      <c r="P52" s="51">
        <f>'Input Sheet'!R52</f>
        <v>0</v>
      </c>
      <c r="Q52" s="3">
        <f>'Input Sheet'!S99</f>
        <v>0</v>
      </c>
      <c r="R52" s="6" t="str">
        <f>'Input Sheet'!T99</f>
        <v/>
      </c>
      <c r="S52" s="11" t="e">
        <f t="shared" si="2"/>
        <v>#VALUE!</v>
      </c>
      <c r="T52" s="16">
        <f>'Input Sheet'!V52</f>
        <v>0</v>
      </c>
      <c r="U52" s="45">
        <f>'Input Sheet'!W52</f>
        <v>0</v>
      </c>
    </row>
    <row r="53" spans="1:22" x14ac:dyDescent="0.15">
      <c r="A53" s="47">
        <f>'Input Sheet'!C53</f>
        <v>0</v>
      </c>
      <c r="B53" s="47">
        <f>'Input Sheet'!D53</f>
        <v>0</v>
      </c>
      <c r="C53" s="49">
        <f>'Input Sheet'!E53</f>
        <v>0</v>
      </c>
      <c r="D53" s="78">
        <f>'Input Sheet'!F53</f>
        <v>0</v>
      </c>
      <c r="E53" s="13">
        <f>'Input Sheet'!G53</f>
        <v>0</v>
      </c>
      <c r="F53" s="51">
        <f>'Input Sheet'!H53</f>
        <v>0</v>
      </c>
      <c r="G53" s="48">
        <f>'Input Sheet'!I100</f>
        <v>0</v>
      </c>
      <c r="H53" s="51" t="str">
        <f>'Input Sheet'!J100</f>
        <v/>
      </c>
      <c r="I53" s="8" t="e">
        <f t="shared" si="0"/>
        <v>#VALUE!</v>
      </c>
      <c r="J53" s="16">
        <f>'Input Sheet'!L53</f>
        <v>0</v>
      </c>
      <c r="K53" s="56">
        <f>'Input Sheet'!M53</f>
        <v>0</v>
      </c>
      <c r="L53" s="48">
        <f>'Input Sheet'!I100</f>
        <v>0</v>
      </c>
      <c r="M53" s="51" t="str">
        <f>'Input Sheet'!J100</f>
        <v/>
      </c>
      <c r="N53" s="8" t="e">
        <f t="shared" si="1"/>
        <v>#VALUE!</v>
      </c>
      <c r="O53" s="13">
        <f>'Input Sheet'!Q53</f>
        <v>0</v>
      </c>
      <c r="P53" s="51">
        <f>'Input Sheet'!R53</f>
        <v>0</v>
      </c>
      <c r="Q53" s="3">
        <f>'Input Sheet'!S100</f>
        <v>0</v>
      </c>
      <c r="R53" s="6" t="str">
        <f>'Input Sheet'!T100</f>
        <v/>
      </c>
      <c r="S53" s="8" t="e">
        <f t="shared" si="2"/>
        <v>#VALUE!</v>
      </c>
      <c r="T53" s="16">
        <f>'Input Sheet'!V53</f>
        <v>0</v>
      </c>
      <c r="U53" s="45">
        <f>'Input Sheet'!W53</f>
        <v>0</v>
      </c>
    </row>
    <row r="54" spans="1:22" x14ac:dyDescent="0.15">
      <c r="A54" s="47">
        <f>'Input Sheet'!C54</f>
        <v>0</v>
      </c>
      <c r="B54" s="47">
        <f>'Input Sheet'!D54</f>
        <v>0</v>
      </c>
      <c r="C54" s="49">
        <f>'Input Sheet'!E54</f>
        <v>0</v>
      </c>
      <c r="D54" s="78">
        <f>'Input Sheet'!F54</f>
        <v>0</v>
      </c>
      <c r="E54" s="13">
        <f>'Input Sheet'!G54</f>
        <v>0</v>
      </c>
      <c r="F54" s="51">
        <f>'Input Sheet'!H54</f>
        <v>0</v>
      </c>
      <c r="G54" s="48">
        <f>'Input Sheet'!I101</f>
        <v>0</v>
      </c>
      <c r="H54" s="51" t="str">
        <f>'Input Sheet'!J101</f>
        <v/>
      </c>
      <c r="I54" s="8" t="e">
        <f>F54*H54</f>
        <v>#VALUE!</v>
      </c>
      <c r="J54" s="16">
        <f>'Input Sheet'!L54</f>
        <v>0</v>
      </c>
      <c r="K54" s="56">
        <f>'Input Sheet'!M54</f>
        <v>0</v>
      </c>
      <c r="L54" s="48">
        <f>'Input Sheet'!I101</f>
        <v>0</v>
      </c>
      <c r="M54" s="51" t="str">
        <f>'Input Sheet'!J101</f>
        <v/>
      </c>
      <c r="N54" s="8" t="e">
        <f>K54*M54</f>
        <v>#VALUE!</v>
      </c>
      <c r="O54" s="13">
        <f>'Input Sheet'!Q54</f>
        <v>0</v>
      </c>
      <c r="P54" s="51">
        <f>'Input Sheet'!R54</f>
        <v>0</v>
      </c>
      <c r="Q54" s="3">
        <f>'Input Sheet'!S101</f>
        <v>0</v>
      </c>
      <c r="R54" s="6" t="str">
        <f>'Input Sheet'!T101</f>
        <v/>
      </c>
      <c r="S54" s="8" t="e">
        <f>P54*R54</f>
        <v>#VALUE!</v>
      </c>
      <c r="T54" s="16">
        <f>'Input Sheet'!V54</f>
        <v>0</v>
      </c>
      <c r="U54" s="45">
        <f>'Input Sheet'!W54</f>
        <v>0</v>
      </c>
    </row>
    <row r="55" spans="1:22" ht="14" thickBot="1" x14ac:dyDescent="0.2">
      <c r="A55" s="47">
        <f>'Input Sheet'!C55</f>
        <v>0</v>
      </c>
      <c r="B55" s="79">
        <f>'Input Sheet'!D55</f>
        <v>0</v>
      </c>
      <c r="C55" s="80">
        <f>'Input Sheet'!E55</f>
        <v>0</v>
      </c>
      <c r="D55" s="78">
        <f>'Input Sheet'!F55</f>
        <v>0</v>
      </c>
      <c r="E55" s="13">
        <f>'Input Sheet'!G55</f>
        <v>0</v>
      </c>
      <c r="F55" s="51">
        <f>'Input Sheet'!H55</f>
        <v>0</v>
      </c>
      <c r="G55" s="48">
        <f>'Input Sheet'!I105</f>
        <v>0</v>
      </c>
      <c r="H55" s="51" t="str">
        <f>'Input Sheet'!J105</f>
        <v/>
      </c>
      <c r="I55" s="9" t="e">
        <f>#REF!*H55</f>
        <v>#REF!</v>
      </c>
      <c r="J55" s="16">
        <f>'Input Sheet'!L55</f>
        <v>0</v>
      </c>
      <c r="K55" s="56">
        <f>'Input Sheet'!M55</f>
        <v>0</v>
      </c>
      <c r="L55" s="48">
        <f>'Input Sheet'!I105</f>
        <v>0</v>
      </c>
      <c r="M55" s="51" t="str">
        <f>'Input Sheet'!J105</f>
        <v/>
      </c>
      <c r="N55" s="9" t="e">
        <f t="shared" si="1"/>
        <v>#VALUE!</v>
      </c>
      <c r="O55" s="70">
        <f>'Input Sheet'!Q55</f>
        <v>0</v>
      </c>
      <c r="P55" s="51">
        <f>'Input Sheet'!R55</f>
        <v>0</v>
      </c>
      <c r="Q55" s="3">
        <f>'Input Sheet'!S105</f>
        <v>0</v>
      </c>
      <c r="R55" s="6" t="str">
        <f>'Input Sheet'!T105</f>
        <v/>
      </c>
      <c r="S55" s="9" t="e">
        <f t="shared" si="2"/>
        <v>#VALUE!</v>
      </c>
      <c r="T55" s="16">
        <f>'Input Sheet'!V55</f>
        <v>0</v>
      </c>
      <c r="U55" s="45">
        <f>'Input Sheet'!W55</f>
        <v>0</v>
      </c>
    </row>
    <row r="56" spans="1:22" ht="20.25" customHeight="1" thickTop="1" thickBot="1" x14ac:dyDescent="0.25">
      <c r="A56" s="158" t="s">
        <v>68</v>
      </c>
      <c r="B56" s="159"/>
      <c r="C56" s="160"/>
      <c r="D56" s="161" t="s">
        <v>16</v>
      </c>
      <c r="E56" s="84">
        <f>SUM(E6:E55)</f>
        <v>1334.4999999999993</v>
      </c>
      <c r="F56" s="23">
        <f>SUM(F6:F55)</f>
        <v>17.699999999999996</v>
      </c>
      <c r="G56" s="26"/>
      <c r="H56" s="22"/>
      <c r="I56" s="23" t="e">
        <f t="shared" ref="I56:T56" si="3">SUM(I6:I55)</f>
        <v>#VALUE!</v>
      </c>
      <c r="J56" s="81">
        <f t="shared" si="3"/>
        <v>592.06999999999994</v>
      </c>
      <c r="K56" s="23">
        <f t="shared" si="3"/>
        <v>3.2</v>
      </c>
      <c r="L56" s="24">
        <f t="shared" si="3"/>
        <v>151908</v>
      </c>
      <c r="M56" s="21">
        <f t="shared" si="3"/>
        <v>815</v>
      </c>
      <c r="N56" s="23" t="e">
        <f t="shared" si="3"/>
        <v>#VALUE!</v>
      </c>
      <c r="O56" s="82">
        <f>SUM(O6:O55)</f>
        <v>805</v>
      </c>
      <c r="P56" s="23">
        <f t="shared" si="3"/>
        <v>4.5999999999999996</v>
      </c>
      <c r="Q56" s="27"/>
      <c r="R56" s="25"/>
      <c r="S56" s="23" t="e">
        <f t="shared" si="3"/>
        <v>#VALUE!</v>
      </c>
      <c r="T56" s="83">
        <f t="shared" si="3"/>
        <v>648.6</v>
      </c>
      <c r="U56" s="14">
        <f>COUNTIF(U5:U55,1)</f>
        <v>15</v>
      </c>
      <c r="V56" s="69"/>
    </row>
    <row r="57" spans="1:22" ht="12.75" customHeight="1" thickTop="1" x14ac:dyDescent="0.15">
      <c r="A57" s="28" t="s">
        <v>60</v>
      </c>
      <c r="B57" s="29"/>
      <c r="C57" s="30"/>
      <c r="D57" s="31"/>
      <c r="E57" s="233" t="s">
        <v>52</v>
      </c>
      <c r="F57" s="234"/>
      <c r="G57" s="234"/>
      <c r="H57" s="234"/>
      <c r="I57" s="235"/>
      <c r="J57" s="233" t="s">
        <v>53</v>
      </c>
      <c r="K57" s="234"/>
      <c r="L57" s="234"/>
      <c r="M57" s="234"/>
      <c r="N57" s="235"/>
      <c r="O57" s="233" t="s">
        <v>54</v>
      </c>
      <c r="P57" s="234"/>
      <c r="Q57" s="234"/>
      <c r="R57" s="234"/>
      <c r="S57" s="235"/>
      <c r="T57" s="245" t="s">
        <v>9</v>
      </c>
      <c r="U57" s="229" t="s">
        <v>10</v>
      </c>
    </row>
    <row r="58" spans="1:22" ht="13.5" customHeight="1" x14ac:dyDescent="0.15">
      <c r="A58" s="32" t="s">
        <v>50</v>
      </c>
      <c r="D58" s="31"/>
      <c r="E58" s="236" t="s">
        <v>5</v>
      </c>
      <c r="F58" s="238" t="s">
        <v>1</v>
      </c>
      <c r="G58" s="238" t="s">
        <v>62</v>
      </c>
      <c r="H58" s="238" t="s">
        <v>3</v>
      </c>
      <c r="I58" s="247" t="s">
        <v>4</v>
      </c>
      <c r="J58" s="236" t="s">
        <v>5</v>
      </c>
      <c r="K58" s="238" t="s">
        <v>1</v>
      </c>
      <c r="L58" s="238" t="s">
        <v>62</v>
      </c>
      <c r="M58" s="238" t="s">
        <v>3</v>
      </c>
      <c r="N58" s="247" t="s">
        <v>4</v>
      </c>
      <c r="O58" s="236" t="s">
        <v>5</v>
      </c>
      <c r="P58" s="238" t="s">
        <v>1</v>
      </c>
      <c r="Q58" s="251" t="s">
        <v>62</v>
      </c>
      <c r="R58" s="251" t="s">
        <v>3</v>
      </c>
      <c r="S58" s="255" t="s">
        <v>4</v>
      </c>
      <c r="T58" s="246"/>
      <c r="U58" s="230"/>
    </row>
    <row r="59" spans="1:22" ht="14" thickBot="1" x14ac:dyDescent="0.2">
      <c r="A59" s="33"/>
      <c r="B59" s="34"/>
      <c r="C59" s="34"/>
      <c r="D59" s="35"/>
      <c r="E59" s="237"/>
      <c r="F59" s="239"/>
      <c r="G59" s="239"/>
      <c r="H59" s="239"/>
      <c r="I59" s="248"/>
      <c r="J59" s="237"/>
      <c r="K59" s="239"/>
      <c r="L59" s="239"/>
      <c r="M59" s="239"/>
      <c r="N59" s="248"/>
      <c r="O59" s="237"/>
      <c r="P59" s="239"/>
      <c r="Q59" s="252"/>
      <c r="R59" s="252"/>
      <c r="S59" s="256"/>
      <c r="T59" s="254"/>
      <c r="U59" s="253"/>
    </row>
    <row r="60" spans="1:22" ht="14" thickTop="1" x14ac:dyDescent="0.15"/>
    <row r="65" spans="20:20" x14ac:dyDescent="0.15">
      <c r="T65" t="s">
        <v>48</v>
      </c>
    </row>
  </sheetData>
  <mergeCells count="44">
    <mergeCell ref="A2:D2"/>
    <mergeCell ref="A1:U1"/>
    <mergeCell ref="H4:H5"/>
    <mergeCell ref="I4:I5"/>
    <mergeCell ref="J4:J5"/>
    <mergeCell ref="K4:K5"/>
    <mergeCell ref="A4:A5"/>
    <mergeCell ref="E4:E5"/>
    <mergeCell ref="F4:F5"/>
    <mergeCell ref="G4:G5"/>
    <mergeCell ref="P4:P5"/>
    <mergeCell ref="U3:U5"/>
    <mergeCell ref="A3:D3"/>
    <mergeCell ref="E2:I3"/>
    <mergeCell ref="J2:N3"/>
    <mergeCell ref="O2:S3"/>
    <mergeCell ref="S58:S59"/>
    <mergeCell ref="E57:I57"/>
    <mergeCell ref="J57:N57"/>
    <mergeCell ref="O57:S57"/>
    <mergeCell ref="M4:M5"/>
    <mergeCell ref="N4:N5"/>
    <mergeCell ref="O4:O5"/>
    <mergeCell ref="U57:U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T57:T59"/>
    <mergeCell ref="N58:N59"/>
    <mergeCell ref="O58:O59"/>
    <mergeCell ref="P58:P59"/>
    <mergeCell ref="Q58:Q59"/>
    <mergeCell ref="R58:R59"/>
    <mergeCell ref="T3:T5"/>
    <mergeCell ref="L4:L5"/>
    <mergeCell ref="S4:S5"/>
    <mergeCell ref="Q4:Q5"/>
    <mergeCell ref="R4:R5"/>
  </mergeCells>
  <phoneticPr fontId="0" type="noConversion"/>
  <printOptions horizontalCentered="1"/>
  <pageMargins left="0.41" right="0.33" top="0.51" bottom="0.5" header="0.5" footer="0.5"/>
  <pageSetup scale="9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60"/>
  <sheetViews>
    <sheetView workbookViewId="0">
      <selection activeCell="C5" sqref="C5"/>
    </sheetView>
  </sheetViews>
  <sheetFormatPr baseColWidth="10" defaultColWidth="8.83203125" defaultRowHeight="13" x14ac:dyDescent="0.15"/>
  <cols>
    <col min="1" max="1" width="8" customWidth="1"/>
    <col min="2" max="2" width="6.5" customWidth="1"/>
    <col min="4" max="4" width="8.5" customWidth="1"/>
    <col min="5" max="5" width="10.1640625" customWidth="1"/>
    <col min="7" max="7" width="10.83203125" hidden="1" customWidth="1"/>
    <col min="8" max="8" width="11.5" hidden="1" customWidth="1"/>
    <col min="9" max="9" width="9" hidden="1" customWidth="1"/>
    <col min="10" max="10" width="9.5" customWidth="1"/>
    <col min="11" max="11" width="7.6640625" customWidth="1"/>
    <col min="12" max="12" width="10.5" hidden="1" customWidth="1"/>
    <col min="13" max="13" width="11.1640625" hidden="1" customWidth="1"/>
    <col min="14" max="14" width="0" hidden="1" customWidth="1"/>
    <col min="15" max="15" width="9.33203125" customWidth="1"/>
    <col min="17" max="17" width="10.5" hidden="1" customWidth="1"/>
    <col min="18" max="19" width="0" hidden="1" customWidth="1"/>
    <col min="21" max="21" width="10.5" customWidth="1"/>
  </cols>
  <sheetData>
    <row r="1" spans="1:21" ht="21.75" customHeight="1" thickBot="1" x14ac:dyDescent="0.25">
      <c r="A1" s="260" t="s">
        <v>51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18.75" customHeight="1" thickTop="1" thickBot="1" x14ac:dyDescent="0.25">
      <c r="A2" s="257"/>
      <c r="B2" s="258"/>
      <c r="C2" s="258"/>
      <c r="D2" s="259"/>
      <c r="E2" s="267" t="s">
        <v>61</v>
      </c>
      <c r="F2" s="268"/>
      <c r="G2" s="268"/>
      <c r="H2" s="268"/>
      <c r="I2" s="269"/>
      <c r="J2" s="267" t="s">
        <v>7</v>
      </c>
      <c r="K2" s="268"/>
      <c r="L2" s="268"/>
      <c r="M2" s="268"/>
      <c r="N2" s="269"/>
      <c r="O2" s="267" t="s">
        <v>8</v>
      </c>
      <c r="P2" s="268"/>
      <c r="Q2" s="268"/>
      <c r="R2" s="268"/>
      <c r="S2" s="269"/>
      <c r="T2" s="170"/>
      <c r="U2" s="171"/>
    </row>
    <row r="3" spans="1:21" ht="18" thickTop="1" thickBot="1" x14ac:dyDescent="0.25">
      <c r="A3" s="264" t="s">
        <v>58</v>
      </c>
      <c r="B3" s="265"/>
      <c r="C3" s="265"/>
      <c r="D3" s="266"/>
      <c r="E3" s="270"/>
      <c r="F3" s="271"/>
      <c r="G3" s="271"/>
      <c r="H3" s="271"/>
      <c r="I3" s="272"/>
      <c r="J3" s="270"/>
      <c r="K3" s="271"/>
      <c r="L3" s="271"/>
      <c r="M3" s="271"/>
      <c r="N3" s="272"/>
      <c r="O3" s="270"/>
      <c r="P3" s="271"/>
      <c r="Q3" s="271"/>
      <c r="R3" s="271"/>
      <c r="S3" s="272"/>
      <c r="T3" s="245" t="s">
        <v>9</v>
      </c>
      <c r="U3" s="262" t="s">
        <v>10</v>
      </c>
    </row>
    <row r="4" spans="1:21" ht="14" thickTop="1" x14ac:dyDescent="0.15">
      <c r="A4" s="231" t="s">
        <v>11</v>
      </c>
      <c r="B4" s="162"/>
      <c r="C4" s="162"/>
      <c r="D4" s="163"/>
      <c r="E4" s="236" t="s">
        <v>5</v>
      </c>
      <c r="F4" s="238" t="s">
        <v>1</v>
      </c>
      <c r="G4" s="238" t="s">
        <v>62</v>
      </c>
      <c r="H4" s="238" t="s">
        <v>3</v>
      </c>
      <c r="I4" s="247" t="s">
        <v>4</v>
      </c>
      <c r="J4" s="236" t="s">
        <v>5</v>
      </c>
      <c r="K4" s="238" t="s">
        <v>1</v>
      </c>
      <c r="L4" s="238" t="s">
        <v>62</v>
      </c>
      <c r="M4" s="238" t="s">
        <v>3</v>
      </c>
      <c r="N4" s="247" t="s">
        <v>4</v>
      </c>
      <c r="O4" s="236" t="s">
        <v>5</v>
      </c>
      <c r="P4" s="238" t="s">
        <v>1</v>
      </c>
      <c r="Q4" s="251" t="s">
        <v>62</v>
      </c>
      <c r="R4" s="251" t="s">
        <v>3</v>
      </c>
      <c r="S4" s="255" t="s">
        <v>4</v>
      </c>
      <c r="T4" s="246"/>
      <c r="U4" s="263"/>
    </row>
    <row r="5" spans="1:21" ht="14" thickBot="1" x14ac:dyDescent="0.2">
      <c r="A5" s="232"/>
      <c r="B5" s="164" t="s">
        <v>12</v>
      </c>
      <c r="C5" s="164" t="s">
        <v>13</v>
      </c>
      <c r="D5" s="165" t="s">
        <v>14</v>
      </c>
      <c r="E5" s="237"/>
      <c r="F5" s="239"/>
      <c r="G5" s="239"/>
      <c r="H5" s="239"/>
      <c r="I5" s="248"/>
      <c r="J5" s="237"/>
      <c r="K5" s="239"/>
      <c r="L5" s="239"/>
      <c r="M5" s="239"/>
      <c r="N5" s="248"/>
      <c r="O5" s="237"/>
      <c r="P5" s="239"/>
      <c r="Q5" s="252"/>
      <c r="R5" s="252"/>
      <c r="S5" s="256"/>
      <c r="T5" s="246"/>
      <c r="U5" s="263"/>
    </row>
    <row r="6" spans="1:21" x14ac:dyDescent="0.15">
      <c r="A6" s="47">
        <f>'Input Sheet'!C56</f>
        <v>0</v>
      </c>
      <c r="B6" s="48">
        <f>'Input Sheet'!D56</f>
        <v>0</v>
      </c>
      <c r="C6" s="49">
        <f>'Input Sheet'!E56</f>
        <v>0</v>
      </c>
      <c r="D6" s="50">
        <f>'Input Sheet'!F56</f>
        <v>0</v>
      </c>
      <c r="E6" s="13">
        <f>'Input Sheet'!G56</f>
        <v>0</v>
      </c>
      <c r="F6" s="51">
        <f>'Input Sheet'!H56</f>
        <v>0</v>
      </c>
      <c r="G6" s="48">
        <f>'Input Sheet'!I56</f>
        <v>0</v>
      </c>
      <c r="H6" s="51" t="str">
        <f>'Input Sheet'!J56</f>
        <v/>
      </c>
      <c r="I6" s="8" t="e">
        <f t="shared" ref="I6:I55" si="0">F6*H6</f>
        <v>#VALUE!</v>
      </c>
      <c r="J6" s="13">
        <f>'Input Sheet'!L56</f>
        <v>0</v>
      </c>
      <c r="K6" s="51">
        <f>'Input Sheet'!M56</f>
        <v>0</v>
      </c>
      <c r="L6" s="48">
        <f>'Input Sheet'!N56</f>
        <v>0</v>
      </c>
      <c r="M6" s="51" t="str">
        <f>'Input Sheet'!O56</f>
        <v/>
      </c>
      <c r="N6" s="8" t="e">
        <f t="shared" ref="N6:N55" si="1">K6*M6</f>
        <v>#VALUE!</v>
      </c>
      <c r="O6" s="13">
        <f>'Input Sheet'!Q56</f>
        <v>0</v>
      </c>
      <c r="P6" s="51">
        <f>'Input Sheet'!R56</f>
        <v>0</v>
      </c>
      <c r="Q6" s="48">
        <f>'Input Sheet'!S56</f>
        <v>0</v>
      </c>
      <c r="R6" s="51" t="str">
        <f>'Input Sheet'!T56</f>
        <v/>
      </c>
      <c r="S6" s="11" t="e">
        <f t="shared" ref="S6:S55" si="2">P6*R6</f>
        <v>#VALUE!</v>
      </c>
      <c r="T6" s="16">
        <f>'Input Sheet'!V56</f>
        <v>0</v>
      </c>
      <c r="U6" s="20">
        <f>'Input Sheet'!W56</f>
        <v>0</v>
      </c>
    </row>
    <row r="7" spans="1:21" x14ac:dyDescent="0.15">
      <c r="A7" s="47">
        <f>'Input Sheet'!C57</f>
        <v>0</v>
      </c>
      <c r="B7" s="48">
        <f>'Input Sheet'!D57</f>
        <v>0</v>
      </c>
      <c r="C7" s="49">
        <f>'Input Sheet'!E57</f>
        <v>0</v>
      </c>
      <c r="D7" s="50">
        <f>'Input Sheet'!F57</f>
        <v>0</v>
      </c>
      <c r="E7" s="13">
        <f>'Input Sheet'!G57</f>
        <v>0</v>
      </c>
      <c r="F7" s="51">
        <f>'Input Sheet'!H57</f>
        <v>0</v>
      </c>
      <c r="G7" s="48">
        <f>'Input Sheet'!I57</f>
        <v>0</v>
      </c>
      <c r="H7" s="51" t="str">
        <f>'Input Sheet'!J57</f>
        <v/>
      </c>
      <c r="I7" s="8" t="e">
        <f t="shared" si="0"/>
        <v>#VALUE!</v>
      </c>
      <c r="J7" s="13">
        <f>'Input Sheet'!L57</f>
        <v>0</v>
      </c>
      <c r="K7" s="51">
        <f>'Input Sheet'!M57</f>
        <v>0</v>
      </c>
      <c r="L7" s="48">
        <f>'Input Sheet'!N57</f>
        <v>0</v>
      </c>
      <c r="M7" s="51" t="str">
        <f>'Input Sheet'!O57</f>
        <v/>
      </c>
      <c r="N7" s="8" t="e">
        <f t="shared" si="1"/>
        <v>#VALUE!</v>
      </c>
      <c r="O7" s="13">
        <f>'Input Sheet'!Q57</f>
        <v>0</v>
      </c>
      <c r="P7" s="51">
        <f>'Input Sheet'!R57</f>
        <v>0</v>
      </c>
      <c r="Q7" s="48">
        <f>'Input Sheet'!S57</f>
        <v>0</v>
      </c>
      <c r="R7" s="51" t="str">
        <f>'Input Sheet'!T57</f>
        <v/>
      </c>
      <c r="S7" s="11" t="e">
        <f t="shared" si="2"/>
        <v>#VALUE!</v>
      </c>
      <c r="T7" s="16">
        <f>'Input Sheet'!V57</f>
        <v>0</v>
      </c>
      <c r="U7" s="20">
        <f>'Input Sheet'!W57</f>
        <v>0</v>
      </c>
    </row>
    <row r="8" spans="1:21" x14ac:dyDescent="0.15">
      <c r="A8" s="47">
        <f>'Input Sheet'!C58</f>
        <v>0</v>
      </c>
      <c r="B8" s="48">
        <f>'Input Sheet'!D58</f>
        <v>0</v>
      </c>
      <c r="C8" s="49">
        <f>'Input Sheet'!E58</f>
        <v>0</v>
      </c>
      <c r="D8" s="50">
        <f>'Input Sheet'!F58</f>
        <v>0</v>
      </c>
      <c r="E8" s="13">
        <f>'Input Sheet'!G58</f>
        <v>0</v>
      </c>
      <c r="F8" s="51">
        <f>'Input Sheet'!H58</f>
        <v>0</v>
      </c>
      <c r="G8" s="48">
        <f>'Input Sheet'!I58</f>
        <v>0</v>
      </c>
      <c r="H8" s="51" t="str">
        <f>'Input Sheet'!J58</f>
        <v/>
      </c>
      <c r="I8" s="8" t="e">
        <f t="shared" si="0"/>
        <v>#VALUE!</v>
      </c>
      <c r="J8" s="13">
        <f>'Input Sheet'!L58</f>
        <v>0</v>
      </c>
      <c r="K8" s="51">
        <f>'Input Sheet'!M58</f>
        <v>0</v>
      </c>
      <c r="L8" s="48">
        <f>'Input Sheet'!N58</f>
        <v>0</v>
      </c>
      <c r="M8" s="51" t="str">
        <f>'Input Sheet'!O58</f>
        <v/>
      </c>
      <c r="N8" s="8" t="e">
        <f t="shared" si="1"/>
        <v>#VALUE!</v>
      </c>
      <c r="O8" s="13">
        <f>'Input Sheet'!Q58</f>
        <v>0</v>
      </c>
      <c r="P8" s="51">
        <f>'Input Sheet'!R58</f>
        <v>0</v>
      </c>
      <c r="Q8" s="48">
        <f>'Input Sheet'!S58</f>
        <v>0</v>
      </c>
      <c r="R8" s="51" t="str">
        <f>'Input Sheet'!T58</f>
        <v/>
      </c>
      <c r="S8" s="11" t="e">
        <f t="shared" si="2"/>
        <v>#VALUE!</v>
      </c>
      <c r="T8" s="16">
        <f>'Input Sheet'!V58</f>
        <v>0</v>
      </c>
      <c r="U8" s="20">
        <f>'Input Sheet'!W58</f>
        <v>0</v>
      </c>
    </row>
    <row r="9" spans="1:21" x14ac:dyDescent="0.15">
      <c r="A9" s="47">
        <f>'Input Sheet'!C59</f>
        <v>0</v>
      </c>
      <c r="B9" s="48">
        <f>'Input Sheet'!D59</f>
        <v>0</v>
      </c>
      <c r="C9" s="49">
        <f>'Input Sheet'!E59</f>
        <v>0</v>
      </c>
      <c r="D9" s="50">
        <f>'Input Sheet'!F59</f>
        <v>0</v>
      </c>
      <c r="E9" s="13">
        <f>'Input Sheet'!G59</f>
        <v>0</v>
      </c>
      <c r="F9" s="51">
        <f>'Input Sheet'!H59</f>
        <v>0</v>
      </c>
      <c r="G9" s="48">
        <f>'Input Sheet'!I59</f>
        <v>0</v>
      </c>
      <c r="H9" s="51" t="str">
        <f>'Input Sheet'!J59</f>
        <v/>
      </c>
      <c r="I9" s="8" t="e">
        <f t="shared" si="0"/>
        <v>#VALUE!</v>
      </c>
      <c r="J9" s="13">
        <f>'Input Sheet'!L59</f>
        <v>0</v>
      </c>
      <c r="K9" s="51">
        <f>'Input Sheet'!M59</f>
        <v>0</v>
      </c>
      <c r="L9" s="48">
        <f>'Input Sheet'!N59</f>
        <v>0</v>
      </c>
      <c r="M9" s="51" t="str">
        <f>'Input Sheet'!O59</f>
        <v/>
      </c>
      <c r="N9" s="8" t="e">
        <f t="shared" si="1"/>
        <v>#VALUE!</v>
      </c>
      <c r="O9" s="13">
        <f>'Input Sheet'!Q59</f>
        <v>0</v>
      </c>
      <c r="P9" s="51">
        <f>'Input Sheet'!R59</f>
        <v>0</v>
      </c>
      <c r="Q9" s="48">
        <f>'Input Sheet'!S59</f>
        <v>0</v>
      </c>
      <c r="R9" s="51" t="str">
        <f>'Input Sheet'!T59</f>
        <v/>
      </c>
      <c r="S9" s="11" t="e">
        <f t="shared" si="2"/>
        <v>#VALUE!</v>
      </c>
      <c r="T9" s="16">
        <f>'Input Sheet'!V59</f>
        <v>0</v>
      </c>
      <c r="U9" s="20">
        <f>'Input Sheet'!W59</f>
        <v>0</v>
      </c>
    </row>
    <row r="10" spans="1:21" x14ac:dyDescent="0.15">
      <c r="A10" s="47">
        <f>'Input Sheet'!C60</f>
        <v>0</v>
      </c>
      <c r="B10" s="48">
        <f>'Input Sheet'!D60</f>
        <v>0</v>
      </c>
      <c r="C10" s="49">
        <f>'Input Sheet'!E60</f>
        <v>0</v>
      </c>
      <c r="D10" s="50">
        <f>'Input Sheet'!F60</f>
        <v>0</v>
      </c>
      <c r="E10" s="13">
        <f>'Input Sheet'!G60</f>
        <v>0</v>
      </c>
      <c r="F10" s="51">
        <f>'Input Sheet'!H60</f>
        <v>0</v>
      </c>
      <c r="G10" s="48">
        <f>'Input Sheet'!I60</f>
        <v>0</v>
      </c>
      <c r="H10" s="51" t="str">
        <f>'Input Sheet'!J60</f>
        <v/>
      </c>
      <c r="I10" s="8" t="e">
        <f t="shared" si="0"/>
        <v>#VALUE!</v>
      </c>
      <c r="J10" s="13">
        <f>'Input Sheet'!L60</f>
        <v>0</v>
      </c>
      <c r="K10" s="51">
        <f>'Input Sheet'!M60</f>
        <v>0</v>
      </c>
      <c r="L10" s="48">
        <f>'Input Sheet'!N60</f>
        <v>0</v>
      </c>
      <c r="M10" s="51" t="str">
        <f>'Input Sheet'!O60</f>
        <v/>
      </c>
      <c r="N10" s="8" t="e">
        <f t="shared" si="1"/>
        <v>#VALUE!</v>
      </c>
      <c r="O10" s="13">
        <f>'Input Sheet'!Q60</f>
        <v>0</v>
      </c>
      <c r="P10" s="51">
        <f>'Input Sheet'!R60</f>
        <v>0</v>
      </c>
      <c r="Q10" s="48">
        <f>'Input Sheet'!S60</f>
        <v>0</v>
      </c>
      <c r="R10" s="51" t="str">
        <f>'Input Sheet'!T60</f>
        <v/>
      </c>
      <c r="S10" s="11" t="e">
        <f t="shared" si="2"/>
        <v>#VALUE!</v>
      </c>
      <c r="T10" s="16">
        <f>'Input Sheet'!V60</f>
        <v>0</v>
      </c>
      <c r="U10" s="20">
        <f>'Input Sheet'!W60</f>
        <v>0</v>
      </c>
    </row>
    <row r="11" spans="1:21" x14ac:dyDescent="0.15">
      <c r="A11" s="47">
        <f>'Input Sheet'!C61</f>
        <v>0</v>
      </c>
      <c r="B11" s="48">
        <f>'Input Sheet'!D61</f>
        <v>0</v>
      </c>
      <c r="C11" s="49">
        <f>'Input Sheet'!E61</f>
        <v>0</v>
      </c>
      <c r="D11" s="50">
        <f>'Input Sheet'!F61</f>
        <v>0</v>
      </c>
      <c r="E11" s="13">
        <f>'Input Sheet'!G61</f>
        <v>0</v>
      </c>
      <c r="F11" s="51">
        <f>'Input Sheet'!H61</f>
        <v>0</v>
      </c>
      <c r="G11" s="48">
        <f>'Input Sheet'!I61</f>
        <v>0</v>
      </c>
      <c r="H11" s="51" t="str">
        <f>'Input Sheet'!J61</f>
        <v/>
      </c>
      <c r="I11" s="8" t="e">
        <f t="shared" si="0"/>
        <v>#VALUE!</v>
      </c>
      <c r="J11" s="13">
        <f>'Input Sheet'!L61</f>
        <v>0</v>
      </c>
      <c r="K11" s="51">
        <f>'Input Sheet'!M61</f>
        <v>0</v>
      </c>
      <c r="L11" s="48">
        <f>'Input Sheet'!N61</f>
        <v>0</v>
      </c>
      <c r="M11" s="51" t="str">
        <f>'Input Sheet'!O61</f>
        <v/>
      </c>
      <c r="N11" s="8" t="e">
        <f t="shared" si="1"/>
        <v>#VALUE!</v>
      </c>
      <c r="O11" s="13">
        <f>'Input Sheet'!Q61</f>
        <v>0</v>
      </c>
      <c r="P11" s="51">
        <f>'Input Sheet'!R61</f>
        <v>0</v>
      </c>
      <c r="Q11" s="48">
        <f>'Input Sheet'!S61</f>
        <v>0</v>
      </c>
      <c r="R11" s="51" t="str">
        <f>'Input Sheet'!T61</f>
        <v/>
      </c>
      <c r="S11" s="11" t="e">
        <f t="shared" si="2"/>
        <v>#VALUE!</v>
      </c>
      <c r="T11" s="16">
        <f>'Input Sheet'!V61</f>
        <v>0</v>
      </c>
      <c r="U11" s="20">
        <f>'Input Sheet'!W61</f>
        <v>0</v>
      </c>
    </row>
    <row r="12" spans="1:21" x14ac:dyDescent="0.15">
      <c r="A12" s="47">
        <f>'Input Sheet'!C62</f>
        <v>0</v>
      </c>
      <c r="B12" s="48">
        <f>'Input Sheet'!D62</f>
        <v>0</v>
      </c>
      <c r="C12" s="49">
        <f>'Input Sheet'!E62</f>
        <v>0</v>
      </c>
      <c r="D12" s="50">
        <f>'Input Sheet'!F62</f>
        <v>0</v>
      </c>
      <c r="E12" s="13">
        <f>'Input Sheet'!G62</f>
        <v>0</v>
      </c>
      <c r="F12" s="51">
        <f>'Input Sheet'!H62</f>
        <v>0</v>
      </c>
      <c r="G12" s="48">
        <f>'Input Sheet'!I62</f>
        <v>0</v>
      </c>
      <c r="H12" s="51" t="str">
        <f>'Input Sheet'!J62</f>
        <v/>
      </c>
      <c r="I12" s="8" t="e">
        <f t="shared" si="0"/>
        <v>#VALUE!</v>
      </c>
      <c r="J12" s="13">
        <f>'Input Sheet'!L62</f>
        <v>0</v>
      </c>
      <c r="K12" s="51">
        <f>'Input Sheet'!M62</f>
        <v>0</v>
      </c>
      <c r="L12" s="48">
        <f>'Input Sheet'!N62</f>
        <v>0</v>
      </c>
      <c r="M12" s="51" t="str">
        <f>'Input Sheet'!O62</f>
        <v/>
      </c>
      <c r="N12" s="8" t="e">
        <f t="shared" si="1"/>
        <v>#VALUE!</v>
      </c>
      <c r="O12" s="13">
        <f>'Input Sheet'!Q62</f>
        <v>0</v>
      </c>
      <c r="P12" s="51">
        <f>'Input Sheet'!R62</f>
        <v>0</v>
      </c>
      <c r="Q12" s="48">
        <f>'Input Sheet'!S62</f>
        <v>0</v>
      </c>
      <c r="R12" s="51" t="str">
        <f>'Input Sheet'!T62</f>
        <v/>
      </c>
      <c r="S12" s="11" t="e">
        <f t="shared" si="2"/>
        <v>#VALUE!</v>
      </c>
      <c r="T12" s="16">
        <f>'Input Sheet'!V62</f>
        <v>0</v>
      </c>
      <c r="U12" s="20">
        <f>'Input Sheet'!W62</f>
        <v>0</v>
      </c>
    </row>
    <row r="13" spans="1:21" x14ac:dyDescent="0.15">
      <c r="A13" s="47">
        <f>'Input Sheet'!C63</f>
        <v>0</v>
      </c>
      <c r="B13" s="48">
        <f>'Input Sheet'!D63</f>
        <v>0</v>
      </c>
      <c r="C13" s="49">
        <f>'Input Sheet'!E63</f>
        <v>0</v>
      </c>
      <c r="D13" s="50">
        <f>'Input Sheet'!F63</f>
        <v>0</v>
      </c>
      <c r="E13" s="13">
        <f>'Input Sheet'!G63</f>
        <v>0</v>
      </c>
      <c r="F13" s="51">
        <f>'Input Sheet'!H63</f>
        <v>0</v>
      </c>
      <c r="G13" s="48">
        <f>'Input Sheet'!I63</f>
        <v>0</v>
      </c>
      <c r="H13" s="51" t="str">
        <f>'Input Sheet'!J63</f>
        <v/>
      </c>
      <c r="I13" s="8" t="e">
        <f t="shared" si="0"/>
        <v>#VALUE!</v>
      </c>
      <c r="J13" s="13">
        <f>'Input Sheet'!L63</f>
        <v>0</v>
      </c>
      <c r="K13" s="51">
        <f>'Input Sheet'!M63</f>
        <v>0</v>
      </c>
      <c r="L13" s="48">
        <f>'Input Sheet'!N63</f>
        <v>0</v>
      </c>
      <c r="M13" s="51" t="str">
        <f>'Input Sheet'!O63</f>
        <v/>
      </c>
      <c r="N13" s="8" t="e">
        <f t="shared" si="1"/>
        <v>#VALUE!</v>
      </c>
      <c r="O13" s="13">
        <f>'Input Sheet'!Q63</f>
        <v>0</v>
      </c>
      <c r="P13" s="51">
        <f>'Input Sheet'!R63</f>
        <v>0</v>
      </c>
      <c r="Q13" s="48">
        <f>'Input Sheet'!S63</f>
        <v>0</v>
      </c>
      <c r="R13" s="51" t="str">
        <f>'Input Sheet'!T63</f>
        <v/>
      </c>
      <c r="S13" s="11" t="e">
        <f t="shared" si="2"/>
        <v>#VALUE!</v>
      </c>
      <c r="T13" s="16">
        <f>'Input Sheet'!V63</f>
        <v>0</v>
      </c>
      <c r="U13" s="20">
        <f>'Input Sheet'!W63</f>
        <v>0</v>
      </c>
    </row>
    <row r="14" spans="1:21" x14ac:dyDescent="0.15">
      <c r="A14" s="47">
        <f>'Input Sheet'!C64</f>
        <v>0</v>
      </c>
      <c r="B14" s="48">
        <f>'Input Sheet'!D64</f>
        <v>0</v>
      </c>
      <c r="C14" s="49">
        <f>'Input Sheet'!E64</f>
        <v>0</v>
      </c>
      <c r="D14" s="50">
        <f>'Input Sheet'!F64</f>
        <v>0</v>
      </c>
      <c r="E14" s="13">
        <f>'Input Sheet'!G64</f>
        <v>0</v>
      </c>
      <c r="F14" s="51">
        <f>'Input Sheet'!H64</f>
        <v>0</v>
      </c>
      <c r="G14" s="48">
        <f>'Input Sheet'!I64</f>
        <v>0</v>
      </c>
      <c r="H14" s="51" t="str">
        <f>'Input Sheet'!J64</f>
        <v/>
      </c>
      <c r="I14" s="8" t="e">
        <f t="shared" si="0"/>
        <v>#VALUE!</v>
      </c>
      <c r="J14" s="13">
        <f>'Input Sheet'!L64</f>
        <v>0</v>
      </c>
      <c r="K14" s="51">
        <f>'Input Sheet'!M64</f>
        <v>0</v>
      </c>
      <c r="L14" s="48">
        <f>'Input Sheet'!N64</f>
        <v>0</v>
      </c>
      <c r="M14" s="51" t="str">
        <f>'Input Sheet'!O64</f>
        <v/>
      </c>
      <c r="N14" s="8" t="e">
        <f t="shared" si="1"/>
        <v>#VALUE!</v>
      </c>
      <c r="O14" s="13">
        <f>'Input Sheet'!Q64</f>
        <v>0</v>
      </c>
      <c r="P14" s="51">
        <f>'Input Sheet'!R64</f>
        <v>0</v>
      </c>
      <c r="Q14" s="48">
        <f>'Input Sheet'!S64</f>
        <v>0</v>
      </c>
      <c r="R14" s="51" t="str">
        <f>'Input Sheet'!T64</f>
        <v/>
      </c>
      <c r="S14" s="11" t="e">
        <f t="shared" si="2"/>
        <v>#VALUE!</v>
      </c>
      <c r="T14" s="16">
        <f>'Input Sheet'!V64</f>
        <v>0</v>
      </c>
      <c r="U14" s="20">
        <f>'Input Sheet'!W64</f>
        <v>0</v>
      </c>
    </row>
    <row r="15" spans="1:21" x14ac:dyDescent="0.15">
      <c r="A15" s="47">
        <f>'Input Sheet'!C65</f>
        <v>0</v>
      </c>
      <c r="B15" s="48">
        <f>'Input Sheet'!D65</f>
        <v>0</v>
      </c>
      <c r="C15" s="49">
        <f>'Input Sheet'!E65</f>
        <v>0</v>
      </c>
      <c r="D15" s="50">
        <f>'Input Sheet'!F65</f>
        <v>0</v>
      </c>
      <c r="E15" s="13">
        <f>'Input Sheet'!G65</f>
        <v>0</v>
      </c>
      <c r="F15" s="51">
        <f>'Input Sheet'!H65</f>
        <v>0</v>
      </c>
      <c r="G15" s="48">
        <f>'Input Sheet'!I65</f>
        <v>0</v>
      </c>
      <c r="H15" s="51" t="str">
        <f>'Input Sheet'!J65</f>
        <v/>
      </c>
      <c r="I15" s="8" t="e">
        <f t="shared" si="0"/>
        <v>#VALUE!</v>
      </c>
      <c r="J15" s="13">
        <f>'Input Sheet'!L65</f>
        <v>0</v>
      </c>
      <c r="K15" s="51">
        <f>'Input Sheet'!M65</f>
        <v>0</v>
      </c>
      <c r="L15" s="48">
        <f>'Input Sheet'!N65</f>
        <v>0</v>
      </c>
      <c r="M15" s="51" t="str">
        <f>'Input Sheet'!O65</f>
        <v/>
      </c>
      <c r="N15" s="8" t="e">
        <f t="shared" si="1"/>
        <v>#VALUE!</v>
      </c>
      <c r="O15" s="13">
        <f>'Input Sheet'!Q65</f>
        <v>0</v>
      </c>
      <c r="P15" s="51">
        <f>'Input Sheet'!R65</f>
        <v>0</v>
      </c>
      <c r="Q15" s="48">
        <f>'Input Sheet'!S65</f>
        <v>0</v>
      </c>
      <c r="R15" s="51" t="str">
        <f>'Input Sheet'!T65</f>
        <v/>
      </c>
      <c r="S15" s="11" t="e">
        <f t="shared" si="2"/>
        <v>#VALUE!</v>
      </c>
      <c r="T15" s="16">
        <f>'Input Sheet'!V65</f>
        <v>0</v>
      </c>
      <c r="U15" s="20">
        <f>'Input Sheet'!W65</f>
        <v>0</v>
      </c>
    </row>
    <row r="16" spans="1:21" x14ac:dyDescent="0.15">
      <c r="A16" s="47">
        <f>'Input Sheet'!C66</f>
        <v>0</v>
      </c>
      <c r="B16" s="48">
        <f>'Input Sheet'!D66</f>
        <v>0</v>
      </c>
      <c r="C16" s="49">
        <f>'Input Sheet'!E66</f>
        <v>0</v>
      </c>
      <c r="D16" s="50">
        <f>'Input Sheet'!F66</f>
        <v>0</v>
      </c>
      <c r="E16" s="13">
        <f>'Input Sheet'!G66</f>
        <v>0</v>
      </c>
      <c r="F16" s="51">
        <f>'Input Sheet'!H66</f>
        <v>0</v>
      </c>
      <c r="G16" s="48">
        <f>'Input Sheet'!I66</f>
        <v>0</v>
      </c>
      <c r="H16" s="51" t="str">
        <f>'Input Sheet'!J66</f>
        <v/>
      </c>
      <c r="I16" s="8" t="e">
        <f t="shared" si="0"/>
        <v>#VALUE!</v>
      </c>
      <c r="J16" s="13">
        <f>'Input Sheet'!L66</f>
        <v>0</v>
      </c>
      <c r="K16" s="51">
        <f>'Input Sheet'!M66</f>
        <v>0</v>
      </c>
      <c r="L16" s="48">
        <f>'Input Sheet'!N66</f>
        <v>0</v>
      </c>
      <c r="M16" s="51" t="str">
        <f>'Input Sheet'!O66</f>
        <v/>
      </c>
      <c r="N16" s="8" t="e">
        <f t="shared" si="1"/>
        <v>#VALUE!</v>
      </c>
      <c r="O16" s="13">
        <f>'Input Sheet'!Q66</f>
        <v>0</v>
      </c>
      <c r="P16" s="51">
        <f>'Input Sheet'!R66</f>
        <v>0</v>
      </c>
      <c r="Q16" s="48">
        <f>'Input Sheet'!S66</f>
        <v>0</v>
      </c>
      <c r="R16" s="51" t="str">
        <f>'Input Sheet'!T66</f>
        <v/>
      </c>
      <c r="S16" s="11" t="e">
        <f t="shared" si="2"/>
        <v>#VALUE!</v>
      </c>
      <c r="T16" s="16">
        <f>'Input Sheet'!V66</f>
        <v>0</v>
      </c>
      <c r="U16" s="20">
        <f>'Input Sheet'!W66</f>
        <v>0</v>
      </c>
    </row>
    <row r="17" spans="1:21" x14ac:dyDescent="0.15">
      <c r="A17" s="47">
        <f>'Input Sheet'!C67</f>
        <v>0</v>
      </c>
      <c r="B17" s="48">
        <f>'Input Sheet'!D67</f>
        <v>0</v>
      </c>
      <c r="C17" s="49">
        <f>'Input Sheet'!E67</f>
        <v>0</v>
      </c>
      <c r="D17" s="50">
        <f>'Input Sheet'!F67</f>
        <v>0</v>
      </c>
      <c r="E17" s="13">
        <f>'Input Sheet'!G67</f>
        <v>0</v>
      </c>
      <c r="F17" s="51">
        <f>'Input Sheet'!H67</f>
        <v>0</v>
      </c>
      <c r="G17" s="48">
        <f>'Input Sheet'!I67</f>
        <v>0</v>
      </c>
      <c r="H17" s="51" t="str">
        <f>'Input Sheet'!J67</f>
        <v/>
      </c>
      <c r="I17" s="8" t="e">
        <f t="shared" si="0"/>
        <v>#VALUE!</v>
      </c>
      <c r="J17" s="13">
        <f>'Input Sheet'!L67</f>
        <v>0</v>
      </c>
      <c r="K17" s="51">
        <f>'Input Sheet'!M67</f>
        <v>0</v>
      </c>
      <c r="L17" s="48">
        <f>'Input Sheet'!N67</f>
        <v>0</v>
      </c>
      <c r="M17" s="51" t="str">
        <f>'Input Sheet'!O67</f>
        <v/>
      </c>
      <c r="N17" s="8" t="e">
        <f t="shared" si="1"/>
        <v>#VALUE!</v>
      </c>
      <c r="O17" s="13">
        <f>'Input Sheet'!Q67</f>
        <v>0</v>
      </c>
      <c r="P17" s="51">
        <f>'Input Sheet'!R67</f>
        <v>0</v>
      </c>
      <c r="Q17" s="48">
        <f>'Input Sheet'!S67</f>
        <v>0</v>
      </c>
      <c r="R17" s="51" t="str">
        <f>'Input Sheet'!T67</f>
        <v/>
      </c>
      <c r="S17" s="11" t="e">
        <f t="shared" si="2"/>
        <v>#VALUE!</v>
      </c>
      <c r="T17" s="16">
        <f>'Input Sheet'!V67</f>
        <v>0</v>
      </c>
      <c r="U17" s="20">
        <f>'Input Sheet'!W67</f>
        <v>0</v>
      </c>
    </row>
    <row r="18" spans="1:21" x14ac:dyDescent="0.15">
      <c r="A18" s="47">
        <f>'Input Sheet'!C68</f>
        <v>0</v>
      </c>
      <c r="B18" s="48">
        <f>'Input Sheet'!D68</f>
        <v>0</v>
      </c>
      <c r="C18" s="49">
        <f>'Input Sheet'!E68</f>
        <v>0</v>
      </c>
      <c r="D18" s="50">
        <f>'Input Sheet'!F68</f>
        <v>0</v>
      </c>
      <c r="E18" s="13">
        <f>'Input Sheet'!G68</f>
        <v>0</v>
      </c>
      <c r="F18" s="51">
        <f>'Input Sheet'!H68</f>
        <v>0</v>
      </c>
      <c r="G18" s="48">
        <f>'Input Sheet'!I68</f>
        <v>0</v>
      </c>
      <c r="H18" s="51" t="str">
        <f>'Input Sheet'!J68</f>
        <v/>
      </c>
      <c r="I18" s="8" t="e">
        <f t="shared" si="0"/>
        <v>#VALUE!</v>
      </c>
      <c r="J18" s="13">
        <f>'Input Sheet'!L68</f>
        <v>0</v>
      </c>
      <c r="K18" s="51">
        <f>'Input Sheet'!M68</f>
        <v>0</v>
      </c>
      <c r="L18" s="48">
        <f>'Input Sheet'!N68</f>
        <v>0</v>
      </c>
      <c r="M18" s="51" t="str">
        <f>'Input Sheet'!O68</f>
        <v/>
      </c>
      <c r="N18" s="8" t="e">
        <f t="shared" si="1"/>
        <v>#VALUE!</v>
      </c>
      <c r="O18" s="13">
        <f>'Input Sheet'!Q68</f>
        <v>0</v>
      </c>
      <c r="P18" s="51">
        <f>'Input Sheet'!R68</f>
        <v>0</v>
      </c>
      <c r="Q18" s="48">
        <f>'Input Sheet'!S68</f>
        <v>0</v>
      </c>
      <c r="R18" s="51" t="str">
        <f>'Input Sheet'!T68</f>
        <v/>
      </c>
      <c r="S18" s="11" t="e">
        <f t="shared" si="2"/>
        <v>#VALUE!</v>
      </c>
      <c r="T18" s="16">
        <f>'Input Sheet'!V68</f>
        <v>0</v>
      </c>
      <c r="U18" s="20">
        <f>'Input Sheet'!W68</f>
        <v>0</v>
      </c>
    </row>
    <row r="19" spans="1:21" x14ac:dyDescent="0.15">
      <c r="A19" s="47">
        <f>'Input Sheet'!C69</f>
        <v>0</v>
      </c>
      <c r="B19" s="48">
        <f>'Input Sheet'!D69</f>
        <v>0</v>
      </c>
      <c r="C19" s="49">
        <f>'Input Sheet'!E69</f>
        <v>0</v>
      </c>
      <c r="D19" s="50">
        <f>'Input Sheet'!F69</f>
        <v>0</v>
      </c>
      <c r="E19" s="13">
        <f>'Input Sheet'!G69</f>
        <v>0</v>
      </c>
      <c r="F19" s="51">
        <f>'Input Sheet'!H69</f>
        <v>0</v>
      </c>
      <c r="G19" s="48">
        <f>'Input Sheet'!I69</f>
        <v>0</v>
      </c>
      <c r="H19" s="51" t="str">
        <f>'Input Sheet'!J69</f>
        <v/>
      </c>
      <c r="I19" s="8" t="e">
        <f t="shared" si="0"/>
        <v>#VALUE!</v>
      </c>
      <c r="J19" s="13">
        <f>'Input Sheet'!L69</f>
        <v>0</v>
      </c>
      <c r="K19" s="51">
        <f>'Input Sheet'!M69</f>
        <v>0</v>
      </c>
      <c r="L19" s="48">
        <f>'Input Sheet'!N69</f>
        <v>0</v>
      </c>
      <c r="M19" s="51" t="str">
        <f>'Input Sheet'!O69</f>
        <v/>
      </c>
      <c r="N19" s="8" t="e">
        <f t="shared" si="1"/>
        <v>#VALUE!</v>
      </c>
      <c r="O19" s="13">
        <f>'Input Sheet'!Q69</f>
        <v>0</v>
      </c>
      <c r="P19" s="51">
        <f>'Input Sheet'!R69</f>
        <v>0</v>
      </c>
      <c r="Q19" s="48">
        <f>'Input Sheet'!S69</f>
        <v>0</v>
      </c>
      <c r="R19" s="51" t="str">
        <f>'Input Sheet'!T69</f>
        <v/>
      </c>
      <c r="S19" s="11" t="e">
        <f t="shared" si="2"/>
        <v>#VALUE!</v>
      </c>
      <c r="T19" s="16">
        <f>'Input Sheet'!V69</f>
        <v>0</v>
      </c>
      <c r="U19" s="20">
        <f>'Input Sheet'!W69</f>
        <v>0</v>
      </c>
    </row>
    <row r="20" spans="1:21" x14ac:dyDescent="0.15">
      <c r="A20" s="47">
        <f>'Input Sheet'!C70</f>
        <v>0</v>
      </c>
      <c r="B20" s="48">
        <f>'Input Sheet'!D70</f>
        <v>0</v>
      </c>
      <c r="C20" s="49">
        <f>'Input Sheet'!E70</f>
        <v>0</v>
      </c>
      <c r="D20" s="50">
        <f>'Input Sheet'!F70</f>
        <v>0</v>
      </c>
      <c r="E20" s="13">
        <f>'Input Sheet'!G70</f>
        <v>0</v>
      </c>
      <c r="F20" s="51">
        <f>'Input Sheet'!H70</f>
        <v>0</v>
      </c>
      <c r="G20" s="48">
        <f>'Input Sheet'!I70</f>
        <v>0</v>
      </c>
      <c r="H20" s="51" t="str">
        <f>'Input Sheet'!J70</f>
        <v/>
      </c>
      <c r="I20" s="8" t="e">
        <f t="shared" si="0"/>
        <v>#VALUE!</v>
      </c>
      <c r="J20" s="13">
        <f>'Input Sheet'!L70</f>
        <v>0</v>
      </c>
      <c r="K20" s="51">
        <f>'Input Sheet'!M70</f>
        <v>0</v>
      </c>
      <c r="L20" s="48">
        <f>'Input Sheet'!N70</f>
        <v>0</v>
      </c>
      <c r="M20" s="51" t="str">
        <f>'Input Sheet'!O70</f>
        <v/>
      </c>
      <c r="N20" s="8" t="e">
        <f t="shared" si="1"/>
        <v>#VALUE!</v>
      </c>
      <c r="O20" s="13">
        <f>'Input Sheet'!Q70</f>
        <v>0</v>
      </c>
      <c r="P20" s="51">
        <f>'Input Sheet'!R70</f>
        <v>0</v>
      </c>
      <c r="Q20" s="48">
        <f>'Input Sheet'!S70</f>
        <v>0</v>
      </c>
      <c r="R20" s="51" t="str">
        <f>'Input Sheet'!T70</f>
        <v/>
      </c>
      <c r="S20" s="11" t="e">
        <f t="shared" si="2"/>
        <v>#VALUE!</v>
      </c>
      <c r="T20" s="16">
        <f>'Input Sheet'!V70</f>
        <v>0</v>
      </c>
      <c r="U20" s="20">
        <f>'Input Sheet'!W70</f>
        <v>0</v>
      </c>
    </row>
    <row r="21" spans="1:21" x14ac:dyDescent="0.15">
      <c r="A21" s="47">
        <f>'Input Sheet'!C71</f>
        <v>0</v>
      </c>
      <c r="B21" s="48">
        <f>'Input Sheet'!D71</f>
        <v>0</v>
      </c>
      <c r="C21" s="49">
        <f>'Input Sheet'!E71</f>
        <v>0</v>
      </c>
      <c r="D21" s="50">
        <f>'Input Sheet'!F71</f>
        <v>0</v>
      </c>
      <c r="E21" s="13">
        <f>'Input Sheet'!G71</f>
        <v>0</v>
      </c>
      <c r="F21" s="51">
        <f>'Input Sheet'!H71</f>
        <v>0</v>
      </c>
      <c r="G21" s="48">
        <f>'Input Sheet'!I71</f>
        <v>0</v>
      </c>
      <c r="H21" s="51" t="str">
        <f>'Input Sheet'!J71</f>
        <v/>
      </c>
      <c r="I21" s="8" t="e">
        <f t="shared" si="0"/>
        <v>#VALUE!</v>
      </c>
      <c r="J21" s="13">
        <f>'Input Sheet'!L71</f>
        <v>0</v>
      </c>
      <c r="K21" s="51">
        <f>'Input Sheet'!M71</f>
        <v>0</v>
      </c>
      <c r="L21" s="48">
        <f>'Input Sheet'!N71</f>
        <v>0</v>
      </c>
      <c r="M21" s="51" t="str">
        <f>'Input Sheet'!O71</f>
        <v/>
      </c>
      <c r="N21" s="8" t="e">
        <f t="shared" si="1"/>
        <v>#VALUE!</v>
      </c>
      <c r="O21" s="13">
        <f>'Input Sheet'!Q71</f>
        <v>0</v>
      </c>
      <c r="P21" s="51">
        <f>'Input Sheet'!R71</f>
        <v>0</v>
      </c>
      <c r="Q21" s="48">
        <f>'Input Sheet'!S71</f>
        <v>0</v>
      </c>
      <c r="R21" s="51" t="str">
        <f>'Input Sheet'!T71</f>
        <v/>
      </c>
      <c r="S21" s="11" t="e">
        <f t="shared" si="2"/>
        <v>#VALUE!</v>
      </c>
      <c r="T21" s="16">
        <f>'Input Sheet'!V71</f>
        <v>0</v>
      </c>
      <c r="U21" s="20">
        <f>'Input Sheet'!W71</f>
        <v>0</v>
      </c>
    </row>
    <row r="22" spans="1:21" x14ac:dyDescent="0.15">
      <c r="A22" s="47">
        <f>'Input Sheet'!C72</f>
        <v>0</v>
      </c>
      <c r="B22" s="48">
        <f>'Input Sheet'!D72</f>
        <v>0</v>
      </c>
      <c r="C22" s="49">
        <f>'Input Sheet'!E72</f>
        <v>0</v>
      </c>
      <c r="D22" s="50">
        <f>'Input Sheet'!F72</f>
        <v>0</v>
      </c>
      <c r="E22" s="13">
        <f>'Input Sheet'!G72</f>
        <v>0</v>
      </c>
      <c r="F22" s="51">
        <f>'Input Sheet'!H72</f>
        <v>0</v>
      </c>
      <c r="G22" s="48">
        <f>'Input Sheet'!I72</f>
        <v>0</v>
      </c>
      <c r="H22" s="51" t="str">
        <f>'Input Sheet'!J72</f>
        <v/>
      </c>
      <c r="I22" s="8" t="e">
        <f t="shared" si="0"/>
        <v>#VALUE!</v>
      </c>
      <c r="J22" s="13">
        <f>'Input Sheet'!L72</f>
        <v>0</v>
      </c>
      <c r="K22" s="51">
        <f>'Input Sheet'!M72</f>
        <v>0</v>
      </c>
      <c r="L22" s="48">
        <f>'Input Sheet'!N72</f>
        <v>0</v>
      </c>
      <c r="M22" s="51" t="str">
        <f>'Input Sheet'!O72</f>
        <v/>
      </c>
      <c r="N22" s="8" t="e">
        <f t="shared" si="1"/>
        <v>#VALUE!</v>
      </c>
      <c r="O22" s="13">
        <f>'Input Sheet'!Q72</f>
        <v>0</v>
      </c>
      <c r="P22" s="51">
        <f>'Input Sheet'!R72</f>
        <v>0</v>
      </c>
      <c r="Q22" s="48">
        <f>'Input Sheet'!S72</f>
        <v>0</v>
      </c>
      <c r="R22" s="51" t="str">
        <f>'Input Sheet'!T72</f>
        <v/>
      </c>
      <c r="S22" s="11" t="e">
        <f t="shared" si="2"/>
        <v>#VALUE!</v>
      </c>
      <c r="T22" s="16">
        <f>'Input Sheet'!V72</f>
        <v>0</v>
      </c>
      <c r="U22" s="20">
        <f>'Input Sheet'!W72</f>
        <v>0</v>
      </c>
    </row>
    <row r="23" spans="1:21" x14ac:dyDescent="0.15">
      <c r="A23" s="47">
        <f>'Input Sheet'!C73</f>
        <v>0</v>
      </c>
      <c r="B23" s="48">
        <f>'Input Sheet'!D73</f>
        <v>0</v>
      </c>
      <c r="C23" s="49">
        <f>'Input Sheet'!E73</f>
        <v>0</v>
      </c>
      <c r="D23" s="50">
        <f>'Input Sheet'!F73</f>
        <v>0</v>
      </c>
      <c r="E23" s="13">
        <f>'Input Sheet'!G73</f>
        <v>0</v>
      </c>
      <c r="F23" s="51">
        <f>'Input Sheet'!H73</f>
        <v>0</v>
      </c>
      <c r="G23" s="48">
        <f>'Input Sheet'!I73</f>
        <v>0</v>
      </c>
      <c r="H23" s="51" t="str">
        <f>'Input Sheet'!J73</f>
        <v/>
      </c>
      <c r="I23" s="8" t="e">
        <f t="shared" si="0"/>
        <v>#VALUE!</v>
      </c>
      <c r="J23" s="13">
        <f>'Input Sheet'!L73</f>
        <v>0</v>
      </c>
      <c r="K23" s="51">
        <f>'Input Sheet'!M73</f>
        <v>0</v>
      </c>
      <c r="L23" s="48">
        <f>'Input Sheet'!N73</f>
        <v>0</v>
      </c>
      <c r="M23" s="51" t="str">
        <f>'Input Sheet'!O73</f>
        <v/>
      </c>
      <c r="N23" s="8" t="e">
        <f t="shared" si="1"/>
        <v>#VALUE!</v>
      </c>
      <c r="O23" s="13">
        <f>'Input Sheet'!Q73</f>
        <v>0</v>
      </c>
      <c r="P23" s="51">
        <f>'Input Sheet'!R73</f>
        <v>0</v>
      </c>
      <c r="Q23" s="48">
        <f>'Input Sheet'!S73</f>
        <v>0</v>
      </c>
      <c r="R23" s="51" t="str">
        <f>'Input Sheet'!T73</f>
        <v/>
      </c>
      <c r="S23" s="11" t="e">
        <f t="shared" si="2"/>
        <v>#VALUE!</v>
      </c>
      <c r="T23" s="16">
        <f>'Input Sheet'!V73</f>
        <v>0</v>
      </c>
      <c r="U23" s="20">
        <f>'Input Sheet'!W73</f>
        <v>0</v>
      </c>
    </row>
    <row r="24" spans="1:21" x14ac:dyDescent="0.15">
      <c r="A24" s="47">
        <f>'Input Sheet'!C74</f>
        <v>0</v>
      </c>
      <c r="B24" s="48">
        <f>'Input Sheet'!D74</f>
        <v>0</v>
      </c>
      <c r="C24" s="49">
        <f>'Input Sheet'!E74</f>
        <v>0</v>
      </c>
      <c r="D24" s="50">
        <f>'Input Sheet'!F74</f>
        <v>0</v>
      </c>
      <c r="E24" s="13">
        <f>'Input Sheet'!G74</f>
        <v>0</v>
      </c>
      <c r="F24" s="51">
        <f>'Input Sheet'!H74</f>
        <v>0</v>
      </c>
      <c r="G24" s="48">
        <f>'Input Sheet'!I74</f>
        <v>0</v>
      </c>
      <c r="H24" s="51" t="str">
        <f>'Input Sheet'!J74</f>
        <v/>
      </c>
      <c r="I24" s="8" t="e">
        <f t="shared" si="0"/>
        <v>#VALUE!</v>
      </c>
      <c r="J24" s="13">
        <f>'Input Sheet'!L74</f>
        <v>0</v>
      </c>
      <c r="K24" s="51">
        <f>'Input Sheet'!M74</f>
        <v>0</v>
      </c>
      <c r="L24" s="48">
        <f>'Input Sheet'!N74</f>
        <v>0</v>
      </c>
      <c r="M24" s="51" t="str">
        <f>'Input Sheet'!O74</f>
        <v/>
      </c>
      <c r="N24" s="8" t="e">
        <f t="shared" si="1"/>
        <v>#VALUE!</v>
      </c>
      <c r="O24" s="13">
        <f>'Input Sheet'!Q74</f>
        <v>0</v>
      </c>
      <c r="P24" s="51">
        <f>'Input Sheet'!R74</f>
        <v>0</v>
      </c>
      <c r="Q24" s="48">
        <f>'Input Sheet'!S74</f>
        <v>0</v>
      </c>
      <c r="R24" s="51" t="str">
        <f>'Input Sheet'!T74</f>
        <v/>
      </c>
      <c r="S24" s="11" t="e">
        <f t="shared" si="2"/>
        <v>#VALUE!</v>
      </c>
      <c r="T24" s="16">
        <f>'Input Sheet'!V74</f>
        <v>0</v>
      </c>
      <c r="U24" s="20">
        <f>'Input Sheet'!W74</f>
        <v>0</v>
      </c>
    </row>
    <row r="25" spans="1:21" x14ac:dyDescent="0.15">
      <c r="A25" s="47">
        <f>'Input Sheet'!C75</f>
        <v>0</v>
      </c>
      <c r="B25" s="48">
        <f>'Input Sheet'!D75</f>
        <v>0</v>
      </c>
      <c r="C25" s="49">
        <f>'Input Sheet'!E75</f>
        <v>0</v>
      </c>
      <c r="D25" s="50">
        <f>'Input Sheet'!F75</f>
        <v>0</v>
      </c>
      <c r="E25" s="13">
        <f>'Input Sheet'!G75</f>
        <v>0</v>
      </c>
      <c r="F25" s="51">
        <f>'Input Sheet'!H75</f>
        <v>0</v>
      </c>
      <c r="G25" s="48">
        <f>'Input Sheet'!I75</f>
        <v>0</v>
      </c>
      <c r="H25" s="51" t="str">
        <f>'Input Sheet'!J75</f>
        <v/>
      </c>
      <c r="I25" s="8" t="e">
        <f t="shared" si="0"/>
        <v>#VALUE!</v>
      </c>
      <c r="J25" s="13">
        <f>'Input Sheet'!L75</f>
        <v>0</v>
      </c>
      <c r="K25" s="51">
        <f>'Input Sheet'!M75</f>
        <v>0</v>
      </c>
      <c r="L25" s="48">
        <f>'Input Sheet'!N75</f>
        <v>0</v>
      </c>
      <c r="M25" s="51" t="str">
        <f>'Input Sheet'!O75</f>
        <v/>
      </c>
      <c r="N25" s="8" t="e">
        <f t="shared" si="1"/>
        <v>#VALUE!</v>
      </c>
      <c r="O25" s="13">
        <f>'Input Sheet'!Q75</f>
        <v>0</v>
      </c>
      <c r="P25" s="51">
        <f>'Input Sheet'!R75</f>
        <v>0</v>
      </c>
      <c r="Q25" s="48">
        <f>'Input Sheet'!S75</f>
        <v>0</v>
      </c>
      <c r="R25" s="51" t="str">
        <f>'Input Sheet'!T75</f>
        <v/>
      </c>
      <c r="S25" s="11" t="e">
        <f t="shared" si="2"/>
        <v>#VALUE!</v>
      </c>
      <c r="T25" s="16">
        <f>'Input Sheet'!V75</f>
        <v>0</v>
      </c>
      <c r="U25" s="20">
        <f>'Input Sheet'!W75</f>
        <v>0</v>
      </c>
    </row>
    <row r="26" spans="1:21" x14ac:dyDescent="0.15">
      <c r="A26" s="47">
        <f>'Input Sheet'!C76</f>
        <v>0</v>
      </c>
      <c r="B26" s="48">
        <f>'Input Sheet'!D76</f>
        <v>0</v>
      </c>
      <c r="C26" s="49">
        <f>'Input Sheet'!E76</f>
        <v>0</v>
      </c>
      <c r="D26" s="50">
        <f>'Input Sheet'!F76</f>
        <v>0</v>
      </c>
      <c r="E26" s="13">
        <f>'Input Sheet'!G76</f>
        <v>0</v>
      </c>
      <c r="F26" s="51">
        <f>'Input Sheet'!H76</f>
        <v>0</v>
      </c>
      <c r="G26" s="48">
        <f>'Input Sheet'!I76</f>
        <v>0</v>
      </c>
      <c r="H26" s="51" t="str">
        <f>'Input Sheet'!J76</f>
        <v/>
      </c>
      <c r="I26" s="8" t="e">
        <f t="shared" si="0"/>
        <v>#VALUE!</v>
      </c>
      <c r="J26" s="13">
        <f>'Input Sheet'!L76</f>
        <v>0</v>
      </c>
      <c r="K26" s="51">
        <f>'Input Sheet'!M76</f>
        <v>0</v>
      </c>
      <c r="L26" s="48">
        <f>'Input Sheet'!N76</f>
        <v>0</v>
      </c>
      <c r="M26" s="51" t="str">
        <f>'Input Sheet'!O76</f>
        <v/>
      </c>
      <c r="N26" s="8" t="e">
        <f t="shared" si="1"/>
        <v>#VALUE!</v>
      </c>
      <c r="O26" s="13">
        <f>'Input Sheet'!Q76</f>
        <v>0</v>
      </c>
      <c r="P26" s="51">
        <f>'Input Sheet'!R76</f>
        <v>0</v>
      </c>
      <c r="Q26" s="48">
        <f>'Input Sheet'!S76</f>
        <v>0</v>
      </c>
      <c r="R26" s="51" t="str">
        <f>'Input Sheet'!T76</f>
        <v/>
      </c>
      <c r="S26" s="11" t="e">
        <f t="shared" si="2"/>
        <v>#VALUE!</v>
      </c>
      <c r="T26" s="16">
        <f>'Input Sheet'!V76</f>
        <v>0</v>
      </c>
      <c r="U26" s="20">
        <f>'Input Sheet'!W76</f>
        <v>0</v>
      </c>
    </row>
    <row r="27" spans="1:21" x14ac:dyDescent="0.15">
      <c r="A27" s="47">
        <f>'Input Sheet'!C77</f>
        <v>0</v>
      </c>
      <c r="B27" s="48">
        <f>'Input Sheet'!D77</f>
        <v>0</v>
      </c>
      <c r="C27" s="49">
        <f>'Input Sheet'!E77</f>
        <v>0</v>
      </c>
      <c r="D27" s="50">
        <f>'Input Sheet'!F77</f>
        <v>0</v>
      </c>
      <c r="E27" s="13">
        <f>'Input Sheet'!G77</f>
        <v>0</v>
      </c>
      <c r="F27" s="51">
        <f>'Input Sheet'!H77</f>
        <v>0</v>
      </c>
      <c r="G27" s="48">
        <f>'Input Sheet'!I77</f>
        <v>0</v>
      </c>
      <c r="H27" s="51" t="str">
        <f>'Input Sheet'!J77</f>
        <v/>
      </c>
      <c r="I27" s="8" t="e">
        <f t="shared" si="0"/>
        <v>#VALUE!</v>
      </c>
      <c r="J27" s="13">
        <f>'Input Sheet'!L77</f>
        <v>0</v>
      </c>
      <c r="K27" s="51">
        <f>'Input Sheet'!M77</f>
        <v>0</v>
      </c>
      <c r="L27" s="48">
        <f>'Input Sheet'!N77</f>
        <v>0</v>
      </c>
      <c r="M27" s="51" t="str">
        <f>'Input Sheet'!O77</f>
        <v/>
      </c>
      <c r="N27" s="8" t="e">
        <f t="shared" si="1"/>
        <v>#VALUE!</v>
      </c>
      <c r="O27" s="13">
        <f>'Input Sheet'!Q77</f>
        <v>0</v>
      </c>
      <c r="P27" s="51">
        <f>'Input Sheet'!R77</f>
        <v>0</v>
      </c>
      <c r="Q27" s="48">
        <f>'Input Sheet'!S77</f>
        <v>0</v>
      </c>
      <c r="R27" s="51" t="str">
        <f>'Input Sheet'!T77</f>
        <v/>
      </c>
      <c r="S27" s="11" t="e">
        <f t="shared" si="2"/>
        <v>#VALUE!</v>
      </c>
      <c r="T27" s="16">
        <f>'Input Sheet'!V77</f>
        <v>0</v>
      </c>
      <c r="U27" s="20">
        <f>'Input Sheet'!W77</f>
        <v>0</v>
      </c>
    </row>
    <row r="28" spans="1:21" x14ac:dyDescent="0.15">
      <c r="A28" s="47">
        <f>'Input Sheet'!C78</f>
        <v>0</v>
      </c>
      <c r="B28" s="48">
        <f>'Input Sheet'!D78</f>
        <v>0</v>
      </c>
      <c r="C28" s="49">
        <f>'Input Sheet'!E78</f>
        <v>0</v>
      </c>
      <c r="D28" s="50">
        <f>'Input Sheet'!F78</f>
        <v>0</v>
      </c>
      <c r="E28" s="13">
        <f>'Input Sheet'!G78</f>
        <v>0</v>
      </c>
      <c r="F28" s="51">
        <f>'Input Sheet'!H78</f>
        <v>0</v>
      </c>
      <c r="G28" s="48">
        <f>'Input Sheet'!I78</f>
        <v>0</v>
      </c>
      <c r="H28" s="51" t="str">
        <f>'Input Sheet'!J78</f>
        <v/>
      </c>
      <c r="I28" s="8" t="e">
        <f t="shared" si="0"/>
        <v>#VALUE!</v>
      </c>
      <c r="J28" s="13">
        <f>'Input Sheet'!L78</f>
        <v>0</v>
      </c>
      <c r="K28" s="51">
        <f>'Input Sheet'!M78</f>
        <v>0</v>
      </c>
      <c r="L28" s="48">
        <f>'Input Sheet'!N78</f>
        <v>0</v>
      </c>
      <c r="M28" s="51" t="str">
        <f>'Input Sheet'!O78</f>
        <v/>
      </c>
      <c r="N28" s="8" t="e">
        <f t="shared" si="1"/>
        <v>#VALUE!</v>
      </c>
      <c r="O28" s="13">
        <f>'Input Sheet'!Q78</f>
        <v>0</v>
      </c>
      <c r="P28" s="51">
        <f>'Input Sheet'!R78</f>
        <v>0</v>
      </c>
      <c r="Q28" s="48">
        <f>'Input Sheet'!S78</f>
        <v>0</v>
      </c>
      <c r="R28" s="51" t="str">
        <f>'Input Sheet'!T78</f>
        <v/>
      </c>
      <c r="S28" s="11" t="e">
        <f t="shared" si="2"/>
        <v>#VALUE!</v>
      </c>
      <c r="T28" s="16">
        <f>'Input Sheet'!V78</f>
        <v>0</v>
      </c>
      <c r="U28" s="20">
        <f>'Input Sheet'!W78</f>
        <v>0</v>
      </c>
    </row>
    <row r="29" spans="1:21" x14ac:dyDescent="0.15">
      <c r="A29" s="47">
        <f>'Input Sheet'!C79</f>
        <v>0</v>
      </c>
      <c r="B29" s="48">
        <f>'Input Sheet'!D79</f>
        <v>0</v>
      </c>
      <c r="C29" s="49">
        <f>'Input Sheet'!E79</f>
        <v>0</v>
      </c>
      <c r="D29" s="50">
        <f>'Input Sheet'!F79</f>
        <v>0</v>
      </c>
      <c r="E29" s="13">
        <f>'Input Sheet'!G79</f>
        <v>0</v>
      </c>
      <c r="F29" s="51">
        <f>'Input Sheet'!H79</f>
        <v>0</v>
      </c>
      <c r="G29" s="48">
        <f>'Input Sheet'!I79</f>
        <v>0</v>
      </c>
      <c r="H29" s="51" t="str">
        <f>'Input Sheet'!J79</f>
        <v/>
      </c>
      <c r="I29" s="8" t="e">
        <f t="shared" si="0"/>
        <v>#VALUE!</v>
      </c>
      <c r="J29" s="13">
        <f>'Input Sheet'!L79</f>
        <v>0</v>
      </c>
      <c r="K29" s="51">
        <f>'Input Sheet'!M79</f>
        <v>0</v>
      </c>
      <c r="L29" s="48">
        <f>'Input Sheet'!N79</f>
        <v>0</v>
      </c>
      <c r="M29" s="51" t="str">
        <f>'Input Sheet'!O79</f>
        <v/>
      </c>
      <c r="N29" s="8" t="e">
        <f t="shared" si="1"/>
        <v>#VALUE!</v>
      </c>
      <c r="O29" s="13">
        <f>'Input Sheet'!Q79</f>
        <v>0</v>
      </c>
      <c r="P29" s="51">
        <f>'Input Sheet'!R79</f>
        <v>0</v>
      </c>
      <c r="Q29" s="48">
        <f>'Input Sheet'!S79</f>
        <v>0</v>
      </c>
      <c r="R29" s="51" t="str">
        <f>'Input Sheet'!T79</f>
        <v/>
      </c>
      <c r="S29" s="11" t="e">
        <f t="shared" si="2"/>
        <v>#VALUE!</v>
      </c>
      <c r="T29" s="16">
        <f>'Input Sheet'!V79</f>
        <v>0</v>
      </c>
      <c r="U29" s="20">
        <f>'Input Sheet'!W79</f>
        <v>0</v>
      </c>
    </row>
    <row r="30" spans="1:21" x14ac:dyDescent="0.15">
      <c r="A30" s="47">
        <f>'Input Sheet'!C80</f>
        <v>0</v>
      </c>
      <c r="B30" s="48">
        <f>'Input Sheet'!D80</f>
        <v>0</v>
      </c>
      <c r="C30" s="49">
        <f>'Input Sheet'!E80</f>
        <v>0</v>
      </c>
      <c r="D30" s="50">
        <f>'Input Sheet'!F80</f>
        <v>0</v>
      </c>
      <c r="E30" s="13">
        <f>'Input Sheet'!G80</f>
        <v>0</v>
      </c>
      <c r="F30" s="51">
        <f>'Input Sheet'!H80</f>
        <v>0</v>
      </c>
      <c r="G30" s="48">
        <f>'Input Sheet'!I80</f>
        <v>0</v>
      </c>
      <c r="H30" s="51" t="str">
        <f>'Input Sheet'!J80</f>
        <v/>
      </c>
      <c r="I30" s="8" t="e">
        <f t="shared" si="0"/>
        <v>#VALUE!</v>
      </c>
      <c r="J30" s="13">
        <f>'Input Sheet'!L80</f>
        <v>0</v>
      </c>
      <c r="K30" s="51">
        <f>'Input Sheet'!M80</f>
        <v>0</v>
      </c>
      <c r="L30" s="48">
        <f>'Input Sheet'!N80</f>
        <v>0</v>
      </c>
      <c r="M30" s="51" t="str">
        <f>'Input Sheet'!O80</f>
        <v/>
      </c>
      <c r="N30" s="8" t="e">
        <f t="shared" si="1"/>
        <v>#VALUE!</v>
      </c>
      <c r="O30" s="13">
        <f>'Input Sheet'!Q80</f>
        <v>0</v>
      </c>
      <c r="P30" s="51">
        <f>'Input Sheet'!R80</f>
        <v>0</v>
      </c>
      <c r="Q30" s="48">
        <f>'Input Sheet'!S80</f>
        <v>0</v>
      </c>
      <c r="R30" s="51" t="str">
        <f>'Input Sheet'!T80</f>
        <v/>
      </c>
      <c r="S30" s="11" t="e">
        <f t="shared" si="2"/>
        <v>#VALUE!</v>
      </c>
      <c r="T30" s="16">
        <f>'Input Sheet'!V80</f>
        <v>0</v>
      </c>
      <c r="U30" s="20">
        <f>'Input Sheet'!W80</f>
        <v>0</v>
      </c>
    </row>
    <row r="31" spans="1:21" x14ac:dyDescent="0.15">
      <c r="A31" s="47">
        <f>'Input Sheet'!C81</f>
        <v>0</v>
      </c>
      <c r="B31" s="48">
        <f>'Input Sheet'!D81</f>
        <v>0</v>
      </c>
      <c r="C31" s="49">
        <f>'Input Sheet'!E81</f>
        <v>0</v>
      </c>
      <c r="D31" s="50">
        <f>'Input Sheet'!F81</f>
        <v>0</v>
      </c>
      <c r="E31" s="13">
        <f>'Input Sheet'!G81</f>
        <v>0</v>
      </c>
      <c r="F31" s="51">
        <f>'Input Sheet'!H81</f>
        <v>0</v>
      </c>
      <c r="G31" s="48">
        <f>'Input Sheet'!I81</f>
        <v>0</v>
      </c>
      <c r="H31" s="51" t="str">
        <f>'Input Sheet'!J81</f>
        <v/>
      </c>
      <c r="I31" s="8" t="e">
        <f t="shared" si="0"/>
        <v>#VALUE!</v>
      </c>
      <c r="J31" s="13">
        <f>'Input Sheet'!L81</f>
        <v>0</v>
      </c>
      <c r="K31" s="51">
        <f>'Input Sheet'!M81</f>
        <v>0</v>
      </c>
      <c r="L31" s="48">
        <f>'Input Sheet'!N81</f>
        <v>0</v>
      </c>
      <c r="M31" s="51" t="str">
        <f>'Input Sheet'!O81</f>
        <v/>
      </c>
      <c r="N31" s="8" t="e">
        <f t="shared" si="1"/>
        <v>#VALUE!</v>
      </c>
      <c r="O31" s="13">
        <f>'Input Sheet'!Q81</f>
        <v>0</v>
      </c>
      <c r="P31" s="51">
        <f>'Input Sheet'!R81</f>
        <v>0</v>
      </c>
      <c r="Q31" s="48">
        <f>'Input Sheet'!S81</f>
        <v>0</v>
      </c>
      <c r="R31" s="51" t="str">
        <f>'Input Sheet'!T81</f>
        <v/>
      </c>
      <c r="S31" s="11" t="e">
        <f t="shared" si="2"/>
        <v>#VALUE!</v>
      </c>
      <c r="T31" s="16">
        <f>'Input Sheet'!V81</f>
        <v>0</v>
      </c>
      <c r="U31" s="20">
        <f>'Input Sheet'!W81</f>
        <v>0</v>
      </c>
    </row>
    <row r="32" spans="1:21" x14ac:dyDescent="0.15">
      <c r="A32" s="47">
        <f>'Input Sheet'!C82</f>
        <v>0</v>
      </c>
      <c r="B32" s="48">
        <f>'Input Sheet'!D82</f>
        <v>0</v>
      </c>
      <c r="C32" s="49">
        <f>'Input Sheet'!E82</f>
        <v>0</v>
      </c>
      <c r="D32" s="50">
        <f>'Input Sheet'!F82</f>
        <v>0</v>
      </c>
      <c r="E32" s="13">
        <f>'Input Sheet'!G82</f>
        <v>0</v>
      </c>
      <c r="F32" s="51">
        <f>'Input Sheet'!H82</f>
        <v>0</v>
      </c>
      <c r="G32" s="48">
        <f>'Input Sheet'!I82</f>
        <v>0</v>
      </c>
      <c r="H32" s="51" t="str">
        <f>'Input Sheet'!J82</f>
        <v/>
      </c>
      <c r="I32" s="8" t="e">
        <f t="shared" si="0"/>
        <v>#VALUE!</v>
      </c>
      <c r="J32" s="13">
        <f>'Input Sheet'!L82</f>
        <v>0</v>
      </c>
      <c r="K32" s="51">
        <f>'Input Sheet'!M82</f>
        <v>0</v>
      </c>
      <c r="L32" s="48">
        <f>'Input Sheet'!N82</f>
        <v>0</v>
      </c>
      <c r="M32" s="51" t="str">
        <f>'Input Sheet'!O82</f>
        <v/>
      </c>
      <c r="N32" s="8" t="e">
        <f t="shared" si="1"/>
        <v>#VALUE!</v>
      </c>
      <c r="O32" s="13">
        <f>'Input Sheet'!Q82</f>
        <v>0</v>
      </c>
      <c r="P32" s="51">
        <f>'Input Sheet'!R82</f>
        <v>0</v>
      </c>
      <c r="Q32" s="48">
        <f>'Input Sheet'!S82</f>
        <v>0</v>
      </c>
      <c r="R32" s="51" t="str">
        <f>'Input Sheet'!T82</f>
        <v/>
      </c>
      <c r="S32" s="11" t="e">
        <f t="shared" si="2"/>
        <v>#VALUE!</v>
      </c>
      <c r="T32" s="16">
        <f>'Input Sheet'!V82</f>
        <v>0</v>
      </c>
      <c r="U32" s="20">
        <f>'Input Sheet'!W82</f>
        <v>0</v>
      </c>
    </row>
    <row r="33" spans="1:21" x14ac:dyDescent="0.15">
      <c r="A33" s="47">
        <f>'Input Sheet'!C83</f>
        <v>0</v>
      </c>
      <c r="B33" s="48">
        <f>'Input Sheet'!D83</f>
        <v>0</v>
      </c>
      <c r="C33" s="49">
        <f>'Input Sheet'!E83</f>
        <v>0</v>
      </c>
      <c r="D33" s="50">
        <f>'Input Sheet'!F83</f>
        <v>0</v>
      </c>
      <c r="E33" s="13">
        <f>'Input Sheet'!G83</f>
        <v>0</v>
      </c>
      <c r="F33" s="51">
        <f>'Input Sheet'!H83</f>
        <v>0</v>
      </c>
      <c r="G33" s="48">
        <f>'Input Sheet'!I83</f>
        <v>0</v>
      </c>
      <c r="H33" s="51" t="str">
        <f>'Input Sheet'!J83</f>
        <v/>
      </c>
      <c r="I33" s="8" t="e">
        <f t="shared" si="0"/>
        <v>#VALUE!</v>
      </c>
      <c r="J33" s="13">
        <f>'Input Sheet'!L83</f>
        <v>0</v>
      </c>
      <c r="K33" s="51">
        <f>'Input Sheet'!M83</f>
        <v>0</v>
      </c>
      <c r="L33" s="48">
        <f>'Input Sheet'!N83</f>
        <v>0</v>
      </c>
      <c r="M33" s="51" t="str">
        <f>'Input Sheet'!O83</f>
        <v/>
      </c>
      <c r="N33" s="8" t="e">
        <f t="shared" si="1"/>
        <v>#VALUE!</v>
      </c>
      <c r="O33" s="13">
        <f>'Input Sheet'!Q83</f>
        <v>0</v>
      </c>
      <c r="P33" s="51">
        <f>'Input Sheet'!R83</f>
        <v>0</v>
      </c>
      <c r="Q33" s="48">
        <f>'Input Sheet'!S83</f>
        <v>0</v>
      </c>
      <c r="R33" s="51" t="str">
        <f>'Input Sheet'!T83</f>
        <v/>
      </c>
      <c r="S33" s="11" t="e">
        <f t="shared" si="2"/>
        <v>#VALUE!</v>
      </c>
      <c r="T33" s="16">
        <f>'Input Sheet'!V83</f>
        <v>0</v>
      </c>
      <c r="U33" s="20">
        <f>'Input Sheet'!W83</f>
        <v>0</v>
      </c>
    </row>
    <row r="34" spans="1:21" x14ac:dyDescent="0.15">
      <c r="A34" s="47">
        <f>'Input Sheet'!C84</f>
        <v>0</v>
      </c>
      <c r="B34" s="48">
        <f>'Input Sheet'!D84</f>
        <v>0</v>
      </c>
      <c r="C34" s="49">
        <f>'Input Sheet'!E84</f>
        <v>0</v>
      </c>
      <c r="D34" s="50">
        <f>'Input Sheet'!F84</f>
        <v>0</v>
      </c>
      <c r="E34" s="13">
        <f>'Input Sheet'!G84</f>
        <v>0</v>
      </c>
      <c r="F34" s="51">
        <f>'Input Sheet'!H84</f>
        <v>0</v>
      </c>
      <c r="G34" s="48">
        <f>'Input Sheet'!I84</f>
        <v>0</v>
      </c>
      <c r="H34" s="51" t="str">
        <f>'Input Sheet'!J84</f>
        <v/>
      </c>
      <c r="I34" s="8" t="e">
        <f t="shared" si="0"/>
        <v>#VALUE!</v>
      </c>
      <c r="J34" s="13">
        <f>'Input Sheet'!L84</f>
        <v>0</v>
      </c>
      <c r="K34" s="51">
        <f>'Input Sheet'!M84</f>
        <v>0</v>
      </c>
      <c r="L34" s="48">
        <f>'Input Sheet'!N84</f>
        <v>0</v>
      </c>
      <c r="M34" s="51" t="str">
        <f>'Input Sheet'!O84</f>
        <v/>
      </c>
      <c r="N34" s="8" t="e">
        <f t="shared" si="1"/>
        <v>#VALUE!</v>
      </c>
      <c r="O34" s="13">
        <f>'Input Sheet'!Q84</f>
        <v>0</v>
      </c>
      <c r="P34" s="51">
        <f>'Input Sheet'!R84</f>
        <v>0</v>
      </c>
      <c r="Q34" s="48">
        <f>'Input Sheet'!S84</f>
        <v>0</v>
      </c>
      <c r="R34" s="51" t="str">
        <f>'Input Sheet'!T84</f>
        <v/>
      </c>
      <c r="S34" s="11" t="e">
        <f t="shared" si="2"/>
        <v>#VALUE!</v>
      </c>
      <c r="T34" s="16">
        <f>'Input Sheet'!V84</f>
        <v>0</v>
      </c>
      <c r="U34" s="20">
        <f>'Input Sheet'!W84</f>
        <v>0</v>
      </c>
    </row>
    <row r="35" spans="1:21" x14ac:dyDescent="0.15">
      <c r="A35" s="47">
        <f>'Input Sheet'!C85</f>
        <v>0</v>
      </c>
      <c r="B35" s="48">
        <f>'Input Sheet'!D85</f>
        <v>0</v>
      </c>
      <c r="C35" s="49">
        <f>'Input Sheet'!E85</f>
        <v>0</v>
      </c>
      <c r="D35" s="50">
        <f>'Input Sheet'!F85</f>
        <v>0</v>
      </c>
      <c r="E35" s="13">
        <f>'Input Sheet'!G85</f>
        <v>0</v>
      </c>
      <c r="F35" s="51">
        <f>'Input Sheet'!H85</f>
        <v>0</v>
      </c>
      <c r="G35" s="48">
        <f>'Input Sheet'!I85</f>
        <v>0</v>
      </c>
      <c r="H35" s="51" t="str">
        <f>'Input Sheet'!J85</f>
        <v/>
      </c>
      <c r="I35" s="8" t="e">
        <f t="shared" si="0"/>
        <v>#VALUE!</v>
      </c>
      <c r="J35" s="13">
        <f>'Input Sheet'!L85</f>
        <v>0</v>
      </c>
      <c r="K35" s="51">
        <f>'Input Sheet'!M85</f>
        <v>0</v>
      </c>
      <c r="L35" s="48">
        <f>'Input Sheet'!N85</f>
        <v>0</v>
      </c>
      <c r="M35" s="51" t="str">
        <f>'Input Sheet'!O85</f>
        <v/>
      </c>
      <c r="N35" s="8" t="e">
        <f t="shared" si="1"/>
        <v>#VALUE!</v>
      </c>
      <c r="O35" s="13">
        <f>'Input Sheet'!Q85</f>
        <v>0</v>
      </c>
      <c r="P35" s="51">
        <f>'Input Sheet'!R85</f>
        <v>0</v>
      </c>
      <c r="Q35" s="48">
        <f>'Input Sheet'!S85</f>
        <v>0</v>
      </c>
      <c r="R35" s="51" t="str">
        <f>'Input Sheet'!T85</f>
        <v/>
      </c>
      <c r="S35" s="11" t="e">
        <f t="shared" si="2"/>
        <v>#VALUE!</v>
      </c>
      <c r="T35" s="16">
        <f>'Input Sheet'!V85</f>
        <v>0</v>
      </c>
      <c r="U35" s="20">
        <f>'Input Sheet'!W85</f>
        <v>0</v>
      </c>
    </row>
    <row r="36" spans="1:21" x14ac:dyDescent="0.15">
      <c r="A36" s="47">
        <f>'Input Sheet'!C86</f>
        <v>0</v>
      </c>
      <c r="B36" s="48">
        <f>'Input Sheet'!D86</f>
        <v>0</v>
      </c>
      <c r="C36" s="49">
        <f>'Input Sheet'!E86</f>
        <v>0</v>
      </c>
      <c r="D36" s="50">
        <f>'Input Sheet'!F86</f>
        <v>0</v>
      </c>
      <c r="E36" s="13">
        <f>'Input Sheet'!G86</f>
        <v>0</v>
      </c>
      <c r="F36" s="51">
        <f>'Input Sheet'!H86</f>
        <v>0</v>
      </c>
      <c r="G36" s="48">
        <f>'Input Sheet'!I86</f>
        <v>0</v>
      </c>
      <c r="H36" s="51" t="str">
        <f>'Input Sheet'!J86</f>
        <v/>
      </c>
      <c r="I36" s="8" t="e">
        <f t="shared" si="0"/>
        <v>#VALUE!</v>
      </c>
      <c r="J36" s="13">
        <f>'Input Sheet'!L86</f>
        <v>0</v>
      </c>
      <c r="K36" s="51">
        <f>'Input Sheet'!M86</f>
        <v>0</v>
      </c>
      <c r="L36" s="48">
        <f>'Input Sheet'!N86</f>
        <v>0</v>
      </c>
      <c r="M36" s="51" t="str">
        <f>'Input Sheet'!O86</f>
        <v/>
      </c>
      <c r="N36" s="8" t="e">
        <f t="shared" si="1"/>
        <v>#VALUE!</v>
      </c>
      <c r="O36" s="13">
        <f>'Input Sheet'!Q86</f>
        <v>0</v>
      </c>
      <c r="P36" s="51">
        <f>'Input Sheet'!R86</f>
        <v>0</v>
      </c>
      <c r="Q36" s="48">
        <f>'Input Sheet'!S86</f>
        <v>0</v>
      </c>
      <c r="R36" s="51" t="str">
        <f>'Input Sheet'!T86</f>
        <v/>
      </c>
      <c r="S36" s="11" t="e">
        <f t="shared" si="2"/>
        <v>#VALUE!</v>
      </c>
      <c r="T36" s="16">
        <f>'Input Sheet'!V86</f>
        <v>0</v>
      </c>
      <c r="U36" s="20">
        <f>'Input Sheet'!W86</f>
        <v>0</v>
      </c>
    </row>
    <row r="37" spans="1:21" x14ac:dyDescent="0.15">
      <c r="A37" s="47">
        <f>'Input Sheet'!C87</f>
        <v>0</v>
      </c>
      <c r="B37" s="48">
        <f>'Input Sheet'!D87</f>
        <v>0</v>
      </c>
      <c r="C37" s="49">
        <f>'Input Sheet'!E87</f>
        <v>0</v>
      </c>
      <c r="D37" s="50">
        <f>'Input Sheet'!F87</f>
        <v>0</v>
      </c>
      <c r="E37" s="13">
        <f>'Input Sheet'!G87</f>
        <v>0</v>
      </c>
      <c r="F37" s="51">
        <f>'Input Sheet'!H87</f>
        <v>0</v>
      </c>
      <c r="G37" s="48">
        <f>'Input Sheet'!I87</f>
        <v>0</v>
      </c>
      <c r="H37" s="51" t="str">
        <f>'Input Sheet'!J87</f>
        <v/>
      </c>
      <c r="I37" s="8" t="e">
        <f t="shared" si="0"/>
        <v>#VALUE!</v>
      </c>
      <c r="J37" s="13">
        <f>'Input Sheet'!L87</f>
        <v>0</v>
      </c>
      <c r="K37" s="51">
        <f>'Input Sheet'!M87</f>
        <v>0</v>
      </c>
      <c r="L37" s="48">
        <f>'Input Sheet'!N87</f>
        <v>0</v>
      </c>
      <c r="M37" s="51" t="str">
        <f>'Input Sheet'!O87</f>
        <v/>
      </c>
      <c r="N37" s="8" t="e">
        <f t="shared" si="1"/>
        <v>#VALUE!</v>
      </c>
      <c r="O37" s="13">
        <f>'Input Sheet'!Q87</f>
        <v>0</v>
      </c>
      <c r="P37" s="51">
        <f>'Input Sheet'!R87</f>
        <v>0</v>
      </c>
      <c r="Q37" s="48">
        <f>'Input Sheet'!S87</f>
        <v>0</v>
      </c>
      <c r="R37" s="51" t="str">
        <f>'Input Sheet'!T87</f>
        <v/>
      </c>
      <c r="S37" s="11" t="e">
        <f t="shared" si="2"/>
        <v>#VALUE!</v>
      </c>
      <c r="T37" s="16">
        <f>'Input Sheet'!V87</f>
        <v>0</v>
      </c>
      <c r="U37" s="20">
        <f>'Input Sheet'!W87</f>
        <v>0</v>
      </c>
    </row>
    <row r="38" spans="1:21" x14ac:dyDescent="0.15">
      <c r="A38" s="47">
        <f>'Input Sheet'!C88</f>
        <v>0</v>
      </c>
      <c r="B38" s="48">
        <f>'Input Sheet'!D88</f>
        <v>0</v>
      </c>
      <c r="C38" s="49">
        <f>'Input Sheet'!E88</f>
        <v>0</v>
      </c>
      <c r="D38" s="50">
        <f>'Input Sheet'!F88</f>
        <v>0</v>
      </c>
      <c r="E38" s="13">
        <f>'Input Sheet'!G88</f>
        <v>0</v>
      </c>
      <c r="F38" s="51">
        <f>'Input Sheet'!H88</f>
        <v>0</v>
      </c>
      <c r="G38" s="48">
        <f>'Input Sheet'!I88</f>
        <v>0</v>
      </c>
      <c r="H38" s="51" t="str">
        <f>'Input Sheet'!J88</f>
        <v/>
      </c>
      <c r="I38" s="8" t="e">
        <f t="shared" si="0"/>
        <v>#VALUE!</v>
      </c>
      <c r="J38" s="13">
        <f>'Input Sheet'!L88</f>
        <v>0</v>
      </c>
      <c r="K38" s="51">
        <f>'Input Sheet'!M88</f>
        <v>0</v>
      </c>
      <c r="L38" s="48">
        <f>'Input Sheet'!N88</f>
        <v>0</v>
      </c>
      <c r="M38" s="51" t="str">
        <f>'Input Sheet'!O88</f>
        <v/>
      </c>
      <c r="N38" s="8" t="e">
        <f t="shared" si="1"/>
        <v>#VALUE!</v>
      </c>
      <c r="O38" s="13">
        <f>'Input Sheet'!Q88</f>
        <v>0</v>
      </c>
      <c r="P38" s="51">
        <f>'Input Sheet'!R88</f>
        <v>0</v>
      </c>
      <c r="Q38" s="48">
        <f>'Input Sheet'!S88</f>
        <v>0</v>
      </c>
      <c r="R38" s="51" t="str">
        <f>'Input Sheet'!T88</f>
        <v/>
      </c>
      <c r="S38" s="11" t="e">
        <f t="shared" si="2"/>
        <v>#VALUE!</v>
      </c>
      <c r="T38" s="16">
        <f>'Input Sheet'!V88</f>
        <v>0</v>
      </c>
      <c r="U38" s="20">
        <f>'Input Sheet'!W88</f>
        <v>0</v>
      </c>
    </row>
    <row r="39" spans="1:21" x14ac:dyDescent="0.15">
      <c r="A39" s="47">
        <f>'Input Sheet'!C89</f>
        <v>0</v>
      </c>
      <c r="B39" s="48">
        <f>'Input Sheet'!D89</f>
        <v>0</v>
      </c>
      <c r="C39" s="49">
        <f>'Input Sheet'!E89</f>
        <v>0</v>
      </c>
      <c r="D39" s="50">
        <f>'Input Sheet'!F89</f>
        <v>0</v>
      </c>
      <c r="E39" s="13">
        <f>'Input Sheet'!G89</f>
        <v>0</v>
      </c>
      <c r="F39" s="51">
        <f>'Input Sheet'!H89</f>
        <v>0</v>
      </c>
      <c r="G39" s="48">
        <f>'Input Sheet'!I89</f>
        <v>0</v>
      </c>
      <c r="H39" s="51" t="str">
        <f>'Input Sheet'!J89</f>
        <v/>
      </c>
      <c r="I39" s="8" t="e">
        <f t="shared" si="0"/>
        <v>#VALUE!</v>
      </c>
      <c r="J39" s="13">
        <f>'Input Sheet'!L89</f>
        <v>0</v>
      </c>
      <c r="K39" s="51">
        <f>'Input Sheet'!M89</f>
        <v>0</v>
      </c>
      <c r="L39" s="48">
        <f>'Input Sheet'!N89</f>
        <v>0</v>
      </c>
      <c r="M39" s="51" t="str">
        <f>'Input Sheet'!O89</f>
        <v/>
      </c>
      <c r="N39" s="8" t="e">
        <f t="shared" si="1"/>
        <v>#VALUE!</v>
      </c>
      <c r="O39" s="13">
        <f>'Input Sheet'!Q89</f>
        <v>0</v>
      </c>
      <c r="P39" s="51">
        <f>'Input Sheet'!R89</f>
        <v>0</v>
      </c>
      <c r="Q39" s="48">
        <f>'Input Sheet'!S89</f>
        <v>0</v>
      </c>
      <c r="R39" s="51" t="str">
        <f>'Input Sheet'!T89</f>
        <v/>
      </c>
      <c r="S39" s="11" t="e">
        <f t="shared" si="2"/>
        <v>#VALUE!</v>
      </c>
      <c r="T39" s="16">
        <f>'Input Sheet'!V89</f>
        <v>0</v>
      </c>
      <c r="U39" s="20">
        <f>'Input Sheet'!W89</f>
        <v>0</v>
      </c>
    </row>
    <row r="40" spans="1:21" x14ac:dyDescent="0.15">
      <c r="A40" s="47">
        <f>'Input Sheet'!C90</f>
        <v>0</v>
      </c>
      <c r="B40" s="48">
        <f>'Input Sheet'!D90</f>
        <v>0</v>
      </c>
      <c r="C40" s="49">
        <f>'Input Sheet'!E90</f>
        <v>0</v>
      </c>
      <c r="D40" s="50">
        <f>'Input Sheet'!F90</f>
        <v>0</v>
      </c>
      <c r="E40" s="13">
        <f>'Input Sheet'!G90</f>
        <v>0</v>
      </c>
      <c r="F40" s="51">
        <f>'Input Sheet'!H90</f>
        <v>0</v>
      </c>
      <c r="G40" s="48">
        <f>'Input Sheet'!I90</f>
        <v>0</v>
      </c>
      <c r="H40" s="51" t="str">
        <f>'Input Sheet'!J90</f>
        <v/>
      </c>
      <c r="I40" s="8" t="e">
        <f t="shared" si="0"/>
        <v>#VALUE!</v>
      </c>
      <c r="J40" s="13">
        <f>'Input Sheet'!L90</f>
        <v>0</v>
      </c>
      <c r="K40" s="51">
        <f>'Input Sheet'!M90</f>
        <v>0</v>
      </c>
      <c r="L40" s="48">
        <f>'Input Sheet'!N90</f>
        <v>0</v>
      </c>
      <c r="M40" s="51" t="str">
        <f>'Input Sheet'!O90</f>
        <v/>
      </c>
      <c r="N40" s="8" t="e">
        <f t="shared" si="1"/>
        <v>#VALUE!</v>
      </c>
      <c r="O40" s="13">
        <f>'Input Sheet'!Q90</f>
        <v>0</v>
      </c>
      <c r="P40" s="51">
        <f>'Input Sheet'!R90</f>
        <v>0</v>
      </c>
      <c r="Q40" s="48">
        <f>'Input Sheet'!S90</f>
        <v>0</v>
      </c>
      <c r="R40" s="51" t="str">
        <f>'Input Sheet'!T90</f>
        <v/>
      </c>
      <c r="S40" s="11" t="e">
        <f t="shared" si="2"/>
        <v>#VALUE!</v>
      </c>
      <c r="T40" s="16">
        <f>'Input Sheet'!V90</f>
        <v>0</v>
      </c>
      <c r="U40" s="20">
        <f>'Input Sheet'!W90</f>
        <v>0</v>
      </c>
    </row>
    <row r="41" spans="1:21" x14ac:dyDescent="0.15">
      <c r="A41" s="47">
        <f>'Input Sheet'!C91</f>
        <v>0</v>
      </c>
      <c r="B41" s="48">
        <f>'Input Sheet'!D91</f>
        <v>0</v>
      </c>
      <c r="C41" s="49">
        <f>'Input Sheet'!E91</f>
        <v>0</v>
      </c>
      <c r="D41" s="50">
        <f>'Input Sheet'!F91</f>
        <v>0</v>
      </c>
      <c r="E41" s="13">
        <f>'Input Sheet'!G91</f>
        <v>0</v>
      </c>
      <c r="F41" s="51">
        <f>'Input Sheet'!H91</f>
        <v>0</v>
      </c>
      <c r="G41" s="48">
        <f>'Input Sheet'!I91</f>
        <v>0</v>
      </c>
      <c r="H41" s="51" t="str">
        <f>'Input Sheet'!J91</f>
        <v/>
      </c>
      <c r="I41" s="8" t="e">
        <f t="shared" si="0"/>
        <v>#VALUE!</v>
      </c>
      <c r="J41" s="13">
        <f>'Input Sheet'!L91</f>
        <v>0</v>
      </c>
      <c r="K41" s="51">
        <f>'Input Sheet'!M91</f>
        <v>0</v>
      </c>
      <c r="L41" s="48">
        <f>'Input Sheet'!N91</f>
        <v>0</v>
      </c>
      <c r="M41" s="51" t="str">
        <f>'Input Sheet'!O91</f>
        <v/>
      </c>
      <c r="N41" s="8" t="e">
        <f t="shared" si="1"/>
        <v>#VALUE!</v>
      </c>
      <c r="O41" s="13">
        <f>'Input Sheet'!Q91</f>
        <v>0</v>
      </c>
      <c r="P41" s="51">
        <f>'Input Sheet'!R91</f>
        <v>0</v>
      </c>
      <c r="Q41" s="48">
        <f>'Input Sheet'!S91</f>
        <v>0</v>
      </c>
      <c r="R41" s="51" t="str">
        <f>'Input Sheet'!T91</f>
        <v/>
      </c>
      <c r="S41" s="11" t="e">
        <f t="shared" si="2"/>
        <v>#VALUE!</v>
      </c>
      <c r="T41" s="16">
        <f>'Input Sheet'!V91</f>
        <v>0</v>
      </c>
      <c r="U41" s="20">
        <f>'Input Sheet'!W91</f>
        <v>0</v>
      </c>
    </row>
    <row r="42" spans="1:21" x14ac:dyDescent="0.15">
      <c r="A42" s="47">
        <f>'Input Sheet'!C92</f>
        <v>0</v>
      </c>
      <c r="B42" s="48">
        <f>'Input Sheet'!D92</f>
        <v>0</v>
      </c>
      <c r="C42" s="49">
        <f>'Input Sheet'!E92</f>
        <v>0</v>
      </c>
      <c r="D42" s="50">
        <f>'Input Sheet'!F92</f>
        <v>0</v>
      </c>
      <c r="E42" s="13">
        <f>'Input Sheet'!G92</f>
        <v>0</v>
      </c>
      <c r="F42" s="51">
        <f>'Input Sheet'!H92</f>
        <v>0</v>
      </c>
      <c r="G42" s="48">
        <f>'Input Sheet'!I92</f>
        <v>0</v>
      </c>
      <c r="H42" s="51" t="str">
        <f>'Input Sheet'!J92</f>
        <v/>
      </c>
      <c r="I42" s="8" t="e">
        <f t="shared" si="0"/>
        <v>#VALUE!</v>
      </c>
      <c r="J42" s="13">
        <f>'Input Sheet'!L92</f>
        <v>0</v>
      </c>
      <c r="K42" s="51">
        <f>'Input Sheet'!M92</f>
        <v>0</v>
      </c>
      <c r="L42" s="48">
        <f>'Input Sheet'!N92</f>
        <v>0</v>
      </c>
      <c r="M42" s="51" t="str">
        <f>'Input Sheet'!O92</f>
        <v/>
      </c>
      <c r="N42" s="8" t="e">
        <f t="shared" si="1"/>
        <v>#VALUE!</v>
      </c>
      <c r="O42" s="13">
        <f>'Input Sheet'!Q92</f>
        <v>0</v>
      </c>
      <c r="P42" s="51">
        <f>'Input Sheet'!R92</f>
        <v>0</v>
      </c>
      <c r="Q42" s="48">
        <f>'Input Sheet'!S92</f>
        <v>0</v>
      </c>
      <c r="R42" s="51" t="str">
        <f>'Input Sheet'!T92</f>
        <v/>
      </c>
      <c r="S42" s="11" t="e">
        <f t="shared" si="2"/>
        <v>#VALUE!</v>
      </c>
      <c r="T42" s="16">
        <f>'Input Sheet'!V92</f>
        <v>0</v>
      </c>
      <c r="U42" s="20">
        <f>'Input Sheet'!W92</f>
        <v>0</v>
      </c>
    </row>
    <row r="43" spans="1:21" x14ac:dyDescent="0.15">
      <c r="A43" s="47">
        <f>'Input Sheet'!C93</f>
        <v>0</v>
      </c>
      <c r="B43" s="48">
        <f>'Input Sheet'!D93</f>
        <v>0</v>
      </c>
      <c r="C43" s="49">
        <f>'Input Sheet'!E93</f>
        <v>0</v>
      </c>
      <c r="D43" s="50">
        <f>'Input Sheet'!F93</f>
        <v>0</v>
      </c>
      <c r="E43" s="13">
        <f>'Input Sheet'!G93</f>
        <v>0</v>
      </c>
      <c r="F43" s="51">
        <f>'Input Sheet'!H93</f>
        <v>0</v>
      </c>
      <c r="G43" s="48">
        <f>'Input Sheet'!I93</f>
        <v>0</v>
      </c>
      <c r="H43" s="51" t="str">
        <f>'Input Sheet'!J93</f>
        <v/>
      </c>
      <c r="I43" s="8" t="e">
        <f t="shared" si="0"/>
        <v>#VALUE!</v>
      </c>
      <c r="J43" s="13">
        <f>'Input Sheet'!L93</f>
        <v>0</v>
      </c>
      <c r="K43" s="51">
        <f>'Input Sheet'!M93</f>
        <v>0</v>
      </c>
      <c r="L43" s="48">
        <f>'Input Sheet'!N93</f>
        <v>0</v>
      </c>
      <c r="M43" s="51" t="str">
        <f>'Input Sheet'!O93</f>
        <v/>
      </c>
      <c r="N43" s="8" t="e">
        <f t="shared" si="1"/>
        <v>#VALUE!</v>
      </c>
      <c r="O43" s="13">
        <f>'Input Sheet'!Q93</f>
        <v>0</v>
      </c>
      <c r="P43" s="51">
        <f>'Input Sheet'!R93</f>
        <v>0</v>
      </c>
      <c r="Q43" s="48">
        <f>'Input Sheet'!S93</f>
        <v>0</v>
      </c>
      <c r="R43" s="51" t="str">
        <f>'Input Sheet'!T93</f>
        <v/>
      </c>
      <c r="S43" s="11" t="e">
        <f t="shared" si="2"/>
        <v>#VALUE!</v>
      </c>
      <c r="T43" s="16">
        <f>'Input Sheet'!V93</f>
        <v>0</v>
      </c>
      <c r="U43" s="20">
        <f>'Input Sheet'!W93</f>
        <v>0</v>
      </c>
    </row>
    <row r="44" spans="1:21" x14ac:dyDescent="0.15">
      <c r="A44" s="47">
        <f>'Input Sheet'!C94</f>
        <v>0</v>
      </c>
      <c r="B44" s="48">
        <f>'Input Sheet'!D94</f>
        <v>0</v>
      </c>
      <c r="C44" s="49">
        <f>'Input Sheet'!E94</f>
        <v>0</v>
      </c>
      <c r="D44" s="50">
        <f>'Input Sheet'!F94</f>
        <v>0</v>
      </c>
      <c r="E44" s="13">
        <f>'Input Sheet'!G94</f>
        <v>0</v>
      </c>
      <c r="F44" s="51">
        <f>'Input Sheet'!H94</f>
        <v>0</v>
      </c>
      <c r="G44" s="48">
        <f>'Input Sheet'!I94</f>
        <v>0</v>
      </c>
      <c r="H44" s="51" t="str">
        <f>'Input Sheet'!J94</f>
        <v/>
      </c>
      <c r="I44" s="8" t="e">
        <f t="shared" si="0"/>
        <v>#VALUE!</v>
      </c>
      <c r="J44" s="13">
        <f>'Input Sheet'!L94</f>
        <v>0</v>
      </c>
      <c r="K44" s="51">
        <f>'Input Sheet'!M94</f>
        <v>0</v>
      </c>
      <c r="L44" s="48">
        <f>'Input Sheet'!N94</f>
        <v>0</v>
      </c>
      <c r="M44" s="51" t="str">
        <f>'Input Sheet'!O94</f>
        <v/>
      </c>
      <c r="N44" s="8" t="e">
        <f t="shared" si="1"/>
        <v>#VALUE!</v>
      </c>
      <c r="O44" s="13">
        <f>'Input Sheet'!Q94</f>
        <v>0</v>
      </c>
      <c r="P44" s="51">
        <f>'Input Sheet'!R94</f>
        <v>0</v>
      </c>
      <c r="Q44" s="48">
        <f>'Input Sheet'!S94</f>
        <v>0</v>
      </c>
      <c r="R44" s="51" t="str">
        <f>'Input Sheet'!T94</f>
        <v/>
      </c>
      <c r="S44" s="11" t="e">
        <f t="shared" si="2"/>
        <v>#VALUE!</v>
      </c>
      <c r="T44" s="16">
        <f>'Input Sheet'!V94</f>
        <v>0</v>
      </c>
      <c r="U44" s="20">
        <f>'Input Sheet'!W94</f>
        <v>0</v>
      </c>
    </row>
    <row r="45" spans="1:21" x14ac:dyDescent="0.15">
      <c r="A45" s="47">
        <f>'Input Sheet'!C95</f>
        <v>0</v>
      </c>
      <c r="B45" s="48">
        <f>'Input Sheet'!D95</f>
        <v>0</v>
      </c>
      <c r="C45" s="49">
        <f>'Input Sheet'!E95</f>
        <v>0</v>
      </c>
      <c r="D45" s="50">
        <f>'Input Sheet'!F95</f>
        <v>0</v>
      </c>
      <c r="E45" s="13">
        <f>'Input Sheet'!G95</f>
        <v>0</v>
      </c>
      <c r="F45" s="51">
        <f>'Input Sheet'!H95</f>
        <v>0</v>
      </c>
      <c r="G45" s="48">
        <f>'Input Sheet'!I95</f>
        <v>0</v>
      </c>
      <c r="H45" s="51" t="str">
        <f>'Input Sheet'!J95</f>
        <v/>
      </c>
      <c r="I45" s="8" t="e">
        <f t="shared" si="0"/>
        <v>#VALUE!</v>
      </c>
      <c r="J45" s="13">
        <f>'Input Sheet'!L95</f>
        <v>0</v>
      </c>
      <c r="K45" s="51">
        <f>'Input Sheet'!M95</f>
        <v>0</v>
      </c>
      <c r="L45" s="48">
        <f>'Input Sheet'!N95</f>
        <v>0</v>
      </c>
      <c r="M45" s="51" t="str">
        <f>'Input Sheet'!O95</f>
        <v/>
      </c>
      <c r="N45" s="8" t="e">
        <f t="shared" si="1"/>
        <v>#VALUE!</v>
      </c>
      <c r="O45" s="13">
        <f>'Input Sheet'!Q95</f>
        <v>0</v>
      </c>
      <c r="P45" s="51">
        <f>'Input Sheet'!R95</f>
        <v>0</v>
      </c>
      <c r="Q45" s="48">
        <f>'Input Sheet'!S95</f>
        <v>0</v>
      </c>
      <c r="R45" s="51" t="str">
        <f>'Input Sheet'!T95</f>
        <v/>
      </c>
      <c r="S45" s="11" t="e">
        <f t="shared" si="2"/>
        <v>#VALUE!</v>
      </c>
      <c r="T45" s="16">
        <f>'Input Sheet'!V95</f>
        <v>0</v>
      </c>
      <c r="U45" s="20">
        <f>'Input Sheet'!W95</f>
        <v>0</v>
      </c>
    </row>
    <row r="46" spans="1:21" x14ac:dyDescent="0.15">
      <c r="A46" s="47">
        <f>'Input Sheet'!C96</f>
        <v>0</v>
      </c>
      <c r="B46" s="48">
        <f>'Input Sheet'!D96</f>
        <v>0</v>
      </c>
      <c r="C46" s="49">
        <f>'Input Sheet'!E96</f>
        <v>0</v>
      </c>
      <c r="D46" s="50">
        <f>'Input Sheet'!F96</f>
        <v>0</v>
      </c>
      <c r="E46" s="13">
        <f>'Input Sheet'!G96</f>
        <v>0</v>
      </c>
      <c r="F46" s="51">
        <f>'Input Sheet'!H96</f>
        <v>0</v>
      </c>
      <c r="G46" s="48">
        <f>'Input Sheet'!I96</f>
        <v>0</v>
      </c>
      <c r="H46" s="51" t="str">
        <f>'Input Sheet'!J96</f>
        <v/>
      </c>
      <c r="I46" s="8" t="e">
        <f t="shared" si="0"/>
        <v>#VALUE!</v>
      </c>
      <c r="J46" s="13">
        <f>'Input Sheet'!L96</f>
        <v>0</v>
      </c>
      <c r="K46" s="51">
        <f>'Input Sheet'!M96</f>
        <v>0</v>
      </c>
      <c r="L46" s="48">
        <f>'Input Sheet'!N96</f>
        <v>0</v>
      </c>
      <c r="M46" s="51" t="str">
        <f>'Input Sheet'!O96</f>
        <v/>
      </c>
      <c r="N46" s="8" t="e">
        <f t="shared" si="1"/>
        <v>#VALUE!</v>
      </c>
      <c r="O46" s="13">
        <f>'Input Sheet'!Q96</f>
        <v>0</v>
      </c>
      <c r="P46" s="51">
        <f>'Input Sheet'!R96</f>
        <v>0</v>
      </c>
      <c r="Q46" s="48">
        <f>'Input Sheet'!S96</f>
        <v>0</v>
      </c>
      <c r="R46" s="51" t="str">
        <f>'Input Sheet'!T96</f>
        <v/>
      </c>
      <c r="S46" s="11" t="e">
        <f t="shared" si="2"/>
        <v>#VALUE!</v>
      </c>
      <c r="T46" s="16">
        <f>'Input Sheet'!V96</f>
        <v>0</v>
      </c>
      <c r="U46" s="20">
        <f>'Input Sheet'!W96</f>
        <v>0</v>
      </c>
    </row>
    <row r="47" spans="1:21" x14ac:dyDescent="0.15">
      <c r="A47" s="47">
        <f>'Input Sheet'!C97</f>
        <v>0</v>
      </c>
      <c r="B47" s="48">
        <f>'Input Sheet'!D97</f>
        <v>0</v>
      </c>
      <c r="C47" s="49">
        <f>'Input Sheet'!E97</f>
        <v>0</v>
      </c>
      <c r="D47" s="50">
        <f>'Input Sheet'!F97</f>
        <v>0</v>
      </c>
      <c r="E47" s="13">
        <f>'Input Sheet'!G97</f>
        <v>0</v>
      </c>
      <c r="F47" s="51">
        <f>'Input Sheet'!H97</f>
        <v>0</v>
      </c>
      <c r="G47" s="48">
        <f>'Input Sheet'!I97</f>
        <v>0</v>
      </c>
      <c r="H47" s="51" t="str">
        <f>'Input Sheet'!J97</f>
        <v/>
      </c>
      <c r="I47" s="8" t="e">
        <f t="shared" si="0"/>
        <v>#VALUE!</v>
      </c>
      <c r="J47" s="13">
        <f>'Input Sheet'!L97</f>
        <v>0</v>
      </c>
      <c r="K47" s="51">
        <f>'Input Sheet'!M97</f>
        <v>0</v>
      </c>
      <c r="L47" s="48">
        <f>'Input Sheet'!N97</f>
        <v>0</v>
      </c>
      <c r="M47" s="51" t="str">
        <f>'Input Sheet'!O97</f>
        <v/>
      </c>
      <c r="N47" s="8" t="e">
        <f t="shared" si="1"/>
        <v>#VALUE!</v>
      </c>
      <c r="O47" s="13">
        <f>'Input Sheet'!Q97</f>
        <v>0</v>
      </c>
      <c r="P47" s="51">
        <f>'Input Sheet'!R97</f>
        <v>0</v>
      </c>
      <c r="Q47" s="48">
        <f>'Input Sheet'!S97</f>
        <v>0</v>
      </c>
      <c r="R47" s="51" t="str">
        <f>'Input Sheet'!T97</f>
        <v/>
      </c>
      <c r="S47" s="11" t="e">
        <f t="shared" si="2"/>
        <v>#VALUE!</v>
      </c>
      <c r="T47" s="16">
        <f>'Input Sheet'!V97</f>
        <v>0</v>
      </c>
      <c r="U47" s="20">
        <f>'Input Sheet'!W97</f>
        <v>0</v>
      </c>
    </row>
    <row r="48" spans="1:21" x14ac:dyDescent="0.15">
      <c r="A48" s="47">
        <f>'Input Sheet'!C98</f>
        <v>0</v>
      </c>
      <c r="B48" s="48">
        <f>'Input Sheet'!D98</f>
        <v>0</v>
      </c>
      <c r="C48" s="49">
        <f>'Input Sheet'!E98</f>
        <v>0</v>
      </c>
      <c r="D48" s="50">
        <f>'Input Sheet'!F98</f>
        <v>0</v>
      </c>
      <c r="E48" s="13">
        <f>'Input Sheet'!G98</f>
        <v>0</v>
      </c>
      <c r="F48" s="51">
        <f>'Input Sheet'!H98</f>
        <v>0</v>
      </c>
      <c r="G48" s="48">
        <f>'Input Sheet'!I98</f>
        <v>0</v>
      </c>
      <c r="H48" s="51" t="str">
        <f>'Input Sheet'!J98</f>
        <v/>
      </c>
      <c r="I48" s="8" t="e">
        <f t="shared" si="0"/>
        <v>#VALUE!</v>
      </c>
      <c r="J48" s="13">
        <f>'Input Sheet'!L98</f>
        <v>0</v>
      </c>
      <c r="K48" s="51">
        <f>'Input Sheet'!M98</f>
        <v>0</v>
      </c>
      <c r="L48" s="48">
        <f>'Input Sheet'!N98</f>
        <v>0</v>
      </c>
      <c r="M48" s="51" t="str">
        <f>'Input Sheet'!O98</f>
        <v/>
      </c>
      <c r="N48" s="8" t="e">
        <f t="shared" si="1"/>
        <v>#VALUE!</v>
      </c>
      <c r="O48" s="13">
        <f>'Input Sheet'!Q98</f>
        <v>0</v>
      </c>
      <c r="P48" s="51">
        <f>'Input Sheet'!R98</f>
        <v>0</v>
      </c>
      <c r="Q48" s="48">
        <f>'Input Sheet'!S98</f>
        <v>0</v>
      </c>
      <c r="R48" s="51" t="str">
        <f>'Input Sheet'!T98</f>
        <v/>
      </c>
      <c r="S48" s="11" t="e">
        <f t="shared" si="2"/>
        <v>#VALUE!</v>
      </c>
      <c r="T48" s="16">
        <f>'Input Sheet'!V98</f>
        <v>0</v>
      </c>
      <c r="U48" s="20">
        <f>'Input Sheet'!W98</f>
        <v>0</v>
      </c>
    </row>
    <row r="49" spans="1:21" x14ac:dyDescent="0.15">
      <c r="A49" s="47">
        <f>'Input Sheet'!C99</f>
        <v>0</v>
      </c>
      <c r="B49" s="48">
        <f>'Input Sheet'!D99</f>
        <v>0</v>
      </c>
      <c r="C49" s="49">
        <f>'Input Sheet'!E99</f>
        <v>0</v>
      </c>
      <c r="D49" s="50">
        <f>'Input Sheet'!F99</f>
        <v>0</v>
      </c>
      <c r="E49" s="13">
        <f>'Input Sheet'!G99</f>
        <v>0</v>
      </c>
      <c r="F49" s="51">
        <f>'Input Sheet'!H99</f>
        <v>0</v>
      </c>
      <c r="G49" s="48">
        <f>'Input Sheet'!I99</f>
        <v>0</v>
      </c>
      <c r="H49" s="51" t="str">
        <f>'Input Sheet'!J99</f>
        <v/>
      </c>
      <c r="I49" s="8" t="e">
        <f t="shared" si="0"/>
        <v>#VALUE!</v>
      </c>
      <c r="J49" s="13">
        <f>'Input Sheet'!L99</f>
        <v>0</v>
      </c>
      <c r="K49" s="51">
        <f>'Input Sheet'!M99</f>
        <v>0</v>
      </c>
      <c r="L49" s="48">
        <f>'Input Sheet'!N99</f>
        <v>0</v>
      </c>
      <c r="M49" s="51" t="str">
        <f>'Input Sheet'!O99</f>
        <v/>
      </c>
      <c r="N49" s="8" t="e">
        <f t="shared" si="1"/>
        <v>#VALUE!</v>
      </c>
      <c r="O49" s="13">
        <f>'Input Sheet'!Q99</f>
        <v>0</v>
      </c>
      <c r="P49" s="51">
        <f>'Input Sheet'!R99</f>
        <v>0</v>
      </c>
      <c r="Q49" s="48">
        <f>'Input Sheet'!S99</f>
        <v>0</v>
      </c>
      <c r="R49" s="51" t="str">
        <f>'Input Sheet'!T99</f>
        <v/>
      </c>
      <c r="S49" s="11" t="e">
        <f t="shared" si="2"/>
        <v>#VALUE!</v>
      </c>
      <c r="T49" s="16">
        <f>'Input Sheet'!V99</f>
        <v>0</v>
      </c>
      <c r="U49" s="20">
        <f>'Input Sheet'!W99</f>
        <v>0</v>
      </c>
    </row>
    <row r="50" spans="1:21" x14ac:dyDescent="0.15">
      <c r="A50" s="47">
        <f>'Input Sheet'!C100</f>
        <v>0</v>
      </c>
      <c r="B50" s="48">
        <f>'Input Sheet'!D100</f>
        <v>0</v>
      </c>
      <c r="C50" s="49">
        <f>'Input Sheet'!E100</f>
        <v>0</v>
      </c>
      <c r="D50" s="50">
        <f>'Input Sheet'!F100</f>
        <v>0</v>
      </c>
      <c r="E50" s="13">
        <f>'Input Sheet'!G100</f>
        <v>0</v>
      </c>
      <c r="F50" s="51">
        <f>'Input Sheet'!H100</f>
        <v>0</v>
      </c>
      <c r="G50" s="48">
        <f>'Input Sheet'!I100</f>
        <v>0</v>
      </c>
      <c r="H50" s="51" t="str">
        <f>'Input Sheet'!J100</f>
        <v/>
      </c>
      <c r="I50" s="8" t="e">
        <f t="shared" si="0"/>
        <v>#VALUE!</v>
      </c>
      <c r="J50" s="13">
        <f>'Input Sheet'!L100</f>
        <v>0</v>
      </c>
      <c r="K50" s="51">
        <f>'Input Sheet'!M100</f>
        <v>0</v>
      </c>
      <c r="L50" s="48">
        <f>'Input Sheet'!N100</f>
        <v>0</v>
      </c>
      <c r="M50" s="51" t="str">
        <f>'Input Sheet'!O100</f>
        <v/>
      </c>
      <c r="N50" s="8" t="e">
        <f t="shared" si="1"/>
        <v>#VALUE!</v>
      </c>
      <c r="O50" s="13">
        <f>'Input Sheet'!Q100</f>
        <v>0</v>
      </c>
      <c r="P50" s="51">
        <f>'Input Sheet'!R100</f>
        <v>0</v>
      </c>
      <c r="Q50" s="48">
        <f>'Input Sheet'!S100</f>
        <v>0</v>
      </c>
      <c r="R50" s="51" t="str">
        <f>'Input Sheet'!T100</f>
        <v/>
      </c>
      <c r="S50" s="11" t="e">
        <f t="shared" si="2"/>
        <v>#VALUE!</v>
      </c>
      <c r="T50" s="16">
        <f>'Input Sheet'!V100</f>
        <v>0</v>
      </c>
      <c r="U50" s="20">
        <f>'Input Sheet'!W100</f>
        <v>0</v>
      </c>
    </row>
    <row r="51" spans="1:21" x14ac:dyDescent="0.15">
      <c r="A51" s="47">
        <f>'Input Sheet'!C101</f>
        <v>0</v>
      </c>
      <c r="B51" s="48">
        <f>'Input Sheet'!D101</f>
        <v>0</v>
      </c>
      <c r="C51" s="49">
        <f>'Input Sheet'!E101</f>
        <v>0</v>
      </c>
      <c r="D51" s="50">
        <f>'Input Sheet'!F101</f>
        <v>0</v>
      </c>
      <c r="E51" s="13">
        <f>'Input Sheet'!G101</f>
        <v>0</v>
      </c>
      <c r="F51" s="51">
        <f>'Input Sheet'!H101</f>
        <v>0</v>
      </c>
      <c r="G51" s="48">
        <f>'Input Sheet'!I101</f>
        <v>0</v>
      </c>
      <c r="H51" s="51" t="str">
        <f>'Input Sheet'!J101</f>
        <v/>
      </c>
      <c r="I51" s="8" t="e">
        <f t="shared" si="0"/>
        <v>#VALUE!</v>
      </c>
      <c r="J51" s="13">
        <f>'Input Sheet'!L101</f>
        <v>0</v>
      </c>
      <c r="K51" s="51">
        <f>'Input Sheet'!M101</f>
        <v>0</v>
      </c>
      <c r="L51" s="48">
        <f>'Input Sheet'!N101</f>
        <v>0</v>
      </c>
      <c r="M51" s="51" t="str">
        <f>'Input Sheet'!O101</f>
        <v/>
      </c>
      <c r="N51" s="8" t="e">
        <f t="shared" si="1"/>
        <v>#VALUE!</v>
      </c>
      <c r="O51" s="13">
        <f>'Input Sheet'!Q101</f>
        <v>0</v>
      </c>
      <c r="P51" s="51">
        <f>'Input Sheet'!R101</f>
        <v>0</v>
      </c>
      <c r="Q51" s="48">
        <f>'Input Sheet'!S101</f>
        <v>0</v>
      </c>
      <c r="R51" s="51" t="str">
        <f>'Input Sheet'!T101</f>
        <v/>
      </c>
      <c r="S51" s="11" t="e">
        <f t="shared" si="2"/>
        <v>#VALUE!</v>
      </c>
      <c r="T51" s="16">
        <f>'Input Sheet'!V101</f>
        <v>0</v>
      </c>
      <c r="U51" s="20">
        <f>'Input Sheet'!W101</f>
        <v>0</v>
      </c>
    </row>
    <row r="52" spans="1:21" x14ac:dyDescent="0.15">
      <c r="A52" s="47">
        <f>'Input Sheet'!C102</f>
        <v>0</v>
      </c>
      <c r="B52" s="48">
        <f>'Input Sheet'!D102</f>
        <v>0</v>
      </c>
      <c r="C52" s="49">
        <f>'Input Sheet'!E102</f>
        <v>0</v>
      </c>
      <c r="D52" s="50">
        <f>'Input Sheet'!F102</f>
        <v>0</v>
      </c>
      <c r="E52" s="13">
        <f>'Input Sheet'!G102</f>
        <v>0</v>
      </c>
      <c r="F52" s="51">
        <f>'Input Sheet'!H102</f>
        <v>0</v>
      </c>
      <c r="G52" s="48">
        <f>'Input Sheet'!I102</f>
        <v>0</v>
      </c>
      <c r="H52" s="51" t="str">
        <f>'Input Sheet'!J102</f>
        <v/>
      </c>
      <c r="I52" s="8" t="e">
        <f t="shared" si="0"/>
        <v>#VALUE!</v>
      </c>
      <c r="J52" s="13">
        <f>'Input Sheet'!L102</f>
        <v>0</v>
      </c>
      <c r="K52" s="51">
        <f>'Input Sheet'!M102</f>
        <v>0</v>
      </c>
      <c r="L52" s="48">
        <f>'Input Sheet'!N102</f>
        <v>0</v>
      </c>
      <c r="M52" s="51" t="str">
        <f>'Input Sheet'!O102</f>
        <v/>
      </c>
      <c r="N52" s="8" t="e">
        <f t="shared" si="1"/>
        <v>#VALUE!</v>
      </c>
      <c r="O52" s="13">
        <f>'Input Sheet'!Q102</f>
        <v>0</v>
      </c>
      <c r="P52" s="51">
        <f>'Input Sheet'!R102</f>
        <v>0</v>
      </c>
      <c r="Q52" s="48">
        <f>'Input Sheet'!S102</f>
        <v>0</v>
      </c>
      <c r="R52" s="51" t="str">
        <f>'Input Sheet'!T102</f>
        <v/>
      </c>
      <c r="S52" s="11" t="e">
        <f t="shared" si="2"/>
        <v>#VALUE!</v>
      </c>
      <c r="T52" s="16">
        <f>'Input Sheet'!V102</f>
        <v>0</v>
      </c>
      <c r="U52" s="20">
        <f>'Input Sheet'!W102</f>
        <v>0</v>
      </c>
    </row>
    <row r="53" spans="1:21" x14ac:dyDescent="0.15">
      <c r="A53" s="47">
        <f>'Input Sheet'!C103</f>
        <v>0</v>
      </c>
      <c r="B53" s="48">
        <f>'Input Sheet'!D103</f>
        <v>0</v>
      </c>
      <c r="C53" s="49">
        <f>'Input Sheet'!E103</f>
        <v>0</v>
      </c>
      <c r="D53" s="50">
        <f>'Input Sheet'!F103</f>
        <v>0</v>
      </c>
      <c r="E53" s="13">
        <f>'Input Sheet'!G103</f>
        <v>0</v>
      </c>
      <c r="F53" s="51">
        <f>'Input Sheet'!H103</f>
        <v>0</v>
      </c>
      <c r="G53" s="48">
        <f>'Input Sheet'!I103</f>
        <v>0</v>
      </c>
      <c r="H53" s="51" t="str">
        <f>'Input Sheet'!J103</f>
        <v/>
      </c>
      <c r="I53" s="8" t="e">
        <f t="shared" si="0"/>
        <v>#VALUE!</v>
      </c>
      <c r="J53" s="13">
        <f>'Input Sheet'!L103</f>
        <v>0</v>
      </c>
      <c r="K53" s="51">
        <f>'Input Sheet'!M103</f>
        <v>0</v>
      </c>
      <c r="L53" s="48">
        <f>'Input Sheet'!N103</f>
        <v>0</v>
      </c>
      <c r="M53" s="51" t="str">
        <f>'Input Sheet'!O103</f>
        <v/>
      </c>
      <c r="N53" s="8" t="e">
        <f t="shared" si="1"/>
        <v>#VALUE!</v>
      </c>
      <c r="O53" s="13">
        <f>'Input Sheet'!Q103</f>
        <v>0</v>
      </c>
      <c r="P53" s="51">
        <f>'Input Sheet'!R103</f>
        <v>0</v>
      </c>
      <c r="Q53" s="48">
        <f>'Input Sheet'!S103</f>
        <v>0</v>
      </c>
      <c r="R53" s="51" t="str">
        <f>'Input Sheet'!T103</f>
        <v/>
      </c>
      <c r="S53" s="11" t="e">
        <f t="shared" si="2"/>
        <v>#VALUE!</v>
      </c>
      <c r="T53" s="16">
        <f>'Input Sheet'!V103</f>
        <v>0</v>
      </c>
      <c r="U53" s="20">
        <f>'Input Sheet'!W103</f>
        <v>0</v>
      </c>
    </row>
    <row r="54" spans="1:21" x14ac:dyDescent="0.15">
      <c r="A54" s="47">
        <f>'Input Sheet'!C104</f>
        <v>0</v>
      </c>
      <c r="B54" s="48">
        <f>'Input Sheet'!D104</f>
        <v>0</v>
      </c>
      <c r="C54" s="49">
        <f>'Input Sheet'!E104</f>
        <v>0</v>
      </c>
      <c r="D54" s="50">
        <f>'Input Sheet'!F104</f>
        <v>0</v>
      </c>
      <c r="E54" s="13">
        <f>'Input Sheet'!G104</f>
        <v>0</v>
      </c>
      <c r="F54" s="51">
        <f>'Input Sheet'!H104</f>
        <v>0</v>
      </c>
      <c r="G54" s="48">
        <f>'Input Sheet'!I104</f>
        <v>0</v>
      </c>
      <c r="H54" s="51" t="str">
        <f>'Input Sheet'!J104</f>
        <v/>
      </c>
      <c r="I54" s="8" t="e">
        <f t="shared" si="0"/>
        <v>#VALUE!</v>
      </c>
      <c r="J54" s="13">
        <f>'Input Sheet'!L104</f>
        <v>0</v>
      </c>
      <c r="K54" s="51">
        <f>'Input Sheet'!M104</f>
        <v>0</v>
      </c>
      <c r="L54" s="48">
        <f>'Input Sheet'!N104</f>
        <v>0</v>
      </c>
      <c r="M54" s="51" t="str">
        <f>'Input Sheet'!O104</f>
        <v/>
      </c>
      <c r="N54" s="8" t="e">
        <f t="shared" si="1"/>
        <v>#VALUE!</v>
      </c>
      <c r="O54" s="13">
        <f>'Input Sheet'!Q104</f>
        <v>0</v>
      </c>
      <c r="P54" s="51">
        <f>'Input Sheet'!R104</f>
        <v>0</v>
      </c>
      <c r="Q54" s="48">
        <f>'Input Sheet'!S104</f>
        <v>0</v>
      </c>
      <c r="R54" s="51" t="str">
        <f>'Input Sheet'!T104</f>
        <v/>
      </c>
      <c r="S54" s="11" t="e">
        <f t="shared" si="2"/>
        <v>#VALUE!</v>
      </c>
      <c r="T54" s="16">
        <f>'Input Sheet'!V104</f>
        <v>0</v>
      </c>
      <c r="U54" s="20">
        <f>'Input Sheet'!W104</f>
        <v>0</v>
      </c>
    </row>
    <row r="55" spans="1:21" ht="14" thickBot="1" x14ac:dyDescent="0.2">
      <c r="A55" s="47">
        <f>'Input Sheet'!C105</f>
        <v>0</v>
      </c>
      <c r="B55" s="48">
        <f>'Input Sheet'!D105</f>
        <v>0</v>
      </c>
      <c r="C55" s="49">
        <f>'Input Sheet'!E105</f>
        <v>0</v>
      </c>
      <c r="D55" s="50">
        <f>'Input Sheet'!F105</f>
        <v>0</v>
      </c>
      <c r="E55" s="13">
        <f>'Input Sheet'!G105</f>
        <v>0</v>
      </c>
      <c r="F55" s="51">
        <f>'Input Sheet'!H105</f>
        <v>0</v>
      </c>
      <c r="G55" s="48">
        <f>'Input Sheet'!I105</f>
        <v>0</v>
      </c>
      <c r="H55" s="51" t="str">
        <f>'Input Sheet'!J105</f>
        <v/>
      </c>
      <c r="I55" s="8" t="e">
        <f t="shared" si="0"/>
        <v>#VALUE!</v>
      </c>
      <c r="J55" s="13">
        <f>'Input Sheet'!L105</f>
        <v>0</v>
      </c>
      <c r="K55" s="51">
        <f>'Input Sheet'!M105</f>
        <v>0</v>
      </c>
      <c r="L55" s="48">
        <f>'Input Sheet'!N105</f>
        <v>0</v>
      </c>
      <c r="M55" s="51" t="str">
        <f>'Input Sheet'!O105</f>
        <v/>
      </c>
      <c r="N55" s="8" t="e">
        <f t="shared" si="1"/>
        <v>#VALUE!</v>
      </c>
      <c r="O55" s="13">
        <f>'Input Sheet'!Q105</f>
        <v>0</v>
      </c>
      <c r="P55" s="51">
        <f>'Input Sheet'!R105</f>
        <v>0</v>
      </c>
      <c r="Q55" s="48">
        <f>'Input Sheet'!S105</f>
        <v>0</v>
      </c>
      <c r="R55" s="51" t="str">
        <f>'Input Sheet'!T105</f>
        <v/>
      </c>
      <c r="S55" s="11" t="e">
        <f t="shared" si="2"/>
        <v>#VALUE!</v>
      </c>
      <c r="T55" s="16">
        <f>'Input Sheet'!V105</f>
        <v>0</v>
      </c>
      <c r="U55" s="20">
        <f>'Input Sheet'!W105</f>
        <v>0</v>
      </c>
    </row>
    <row r="56" spans="1:21" ht="21" customHeight="1" thickTop="1" thickBot="1" x14ac:dyDescent="0.25">
      <c r="A56" s="158" t="s">
        <v>49</v>
      </c>
      <c r="B56" s="159"/>
      <c r="C56" s="160"/>
      <c r="D56" s="161" t="s">
        <v>16</v>
      </c>
      <c r="E56" s="36">
        <f>SUM(E6:E55)</f>
        <v>0</v>
      </c>
      <c r="F56" s="37">
        <f>SUM(F6:F55)</f>
        <v>0</v>
      </c>
      <c r="G56" s="38"/>
      <c r="H56" s="39"/>
      <c r="I56" s="40" t="e">
        <f>SUM(I6:I55)</f>
        <v>#VALUE!</v>
      </c>
      <c r="J56" s="36">
        <f>SUM(J6:J55)</f>
        <v>0</v>
      </c>
      <c r="K56" s="37">
        <f>SUM(K6:K55)</f>
        <v>0</v>
      </c>
      <c r="L56" s="41"/>
      <c r="M56" s="42"/>
      <c r="N56" s="36" t="e">
        <f>SUM(N6:N55)</f>
        <v>#VALUE!</v>
      </c>
      <c r="O56" s="36">
        <f>SUM(O6:O55)</f>
        <v>0</v>
      </c>
      <c r="P56" s="37">
        <f>SUM(P6:P55)</f>
        <v>0</v>
      </c>
      <c r="Q56" s="43"/>
      <c r="R56" s="44"/>
      <c r="S56" s="36" t="e">
        <f>SUM(S6:S55)</f>
        <v>#VALUE!</v>
      </c>
      <c r="T56" s="36">
        <f>SUM(T6:T55)</f>
        <v>0</v>
      </c>
      <c r="U56" s="46">
        <f>COUNTIF(U5:U55,1)</f>
        <v>0</v>
      </c>
    </row>
    <row r="57" spans="1:21" ht="14" thickTop="1" x14ac:dyDescent="0.15">
      <c r="A57" s="28" t="s">
        <v>60</v>
      </c>
      <c r="B57" s="29"/>
      <c r="C57" s="30"/>
      <c r="D57" s="31"/>
      <c r="E57" s="233" t="s">
        <v>52</v>
      </c>
      <c r="F57" s="234"/>
      <c r="G57" s="234"/>
      <c r="H57" s="234"/>
      <c r="I57" s="235"/>
      <c r="J57" s="233" t="s">
        <v>53</v>
      </c>
      <c r="K57" s="234"/>
      <c r="L57" s="234"/>
      <c r="M57" s="234"/>
      <c r="N57" s="235"/>
      <c r="O57" s="233" t="s">
        <v>54</v>
      </c>
      <c r="P57" s="234"/>
      <c r="Q57" s="234"/>
      <c r="R57" s="234"/>
      <c r="S57" s="235"/>
      <c r="T57" s="245" t="s">
        <v>9</v>
      </c>
      <c r="U57" s="229" t="s">
        <v>10</v>
      </c>
    </row>
    <row r="58" spans="1:21" x14ac:dyDescent="0.15">
      <c r="A58" s="32" t="s">
        <v>50</v>
      </c>
      <c r="D58" s="31"/>
      <c r="E58" s="236" t="s">
        <v>5</v>
      </c>
      <c r="F58" s="238" t="s">
        <v>1</v>
      </c>
      <c r="G58" s="238" t="s">
        <v>62</v>
      </c>
      <c r="H58" s="238" t="s">
        <v>3</v>
      </c>
      <c r="I58" s="247" t="s">
        <v>4</v>
      </c>
      <c r="J58" s="236" t="s">
        <v>5</v>
      </c>
      <c r="K58" s="238" t="s">
        <v>1</v>
      </c>
      <c r="L58" s="238" t="s">
        <v>62</v>
      </c>
      <c r="M58" s="238" t="s">
        <v>3</v>
      </c>
      <c r="N58" s="247" t="s">
        <v>4</v>
      </c>
      <c r="O58" s="236" t="s">
        <v>5</v>
      </c>
      <c r="P58" s="238" t="s">
        <v>1</v>
      </c>
      <c r="Q58" s="251" t="s">
        <v>62</v>
      </c>
      <c r="R58" s="251" t="s">
        <v>3</v>
      </c>
      <c r="S58" s="255" t="s">
        <v>4</v>
      </c>
      <c r="T58" s="246"/>
      <c r="U58" s="230"/>
    </row>
    <row r="59" spans="1:21" ht="13.5" customHeight="1" thickBot="1" x14ac:dyDescent="0.2">
      <c r="A59" s="33"/>
      <c r="B59" s="34"/>
      <c r="C59" s="34"/>
      <c r="D59" s="35"/>
      <c r="E59" s="237"/>
      <c r="F59" s="239"/>
      <c r="G59" s="239"/>
      <c r="H59" s="239"/>
      <c r="I59" s="248"/>
      <c r="J59" s="237"/>
      <c r="K59" s="239"/>
      <c r="L59" s="239"/>
      <c r="M59" s="239"/>
      <c r="N59" s="248"/>
      <c r="O59" s="237"/>
      <c r="P59" s="239"/>
      <c r="Q59" s="252"/>
      <c r="R59" s="252"/>
      <c r="S59" s="256"/>
      <c r="T59" s="246"/>
      <c r="U59" s="230"/>
    </row>
    <row r="60" spans="1:21" ht="14" thickTop="1" x14ac:dyDescent="0.15"/>
  </sheetData>
  <mergeCells count="44">
    <mergeCell ref="R4:R5"/>
    <mergeCell ref="S4:S5"/>
    <mergeCell ref="E58:E59"/>
    <mergeCell ref="F58:F59"/>
    <mergeCell ref="G58:G59"/>
    <mergeCell ref="G4:G5"/>
    <mergeCell ref="H4:H5"/>
    <mergeCell ref="I4:I5"/>
    <mergeCell ref="J4:J5"/>
    <mergeCell ref="E57:I57"/>
    <mergeCell ref="J57:N57"/>
    <mergeCell ref="K4:K5"/>
    <mergeCell ref="L4:L5"/>
    <mergeCell ref="M58:M59"/>
    <mergeCell ref="N58:N59"/>
    <mergeCell ref="O58:O59"/>
    <mergeCell ref="H58:H59"/>
    <mergeCell ref="I58:I59"/>
    <mergeCell ref="J58:J59"/>
    <mergeCell ref="K58:K59"/>
    <mergeCell ref="L58:L59"/>
    <mergeCell ref="T57:T59"/>
    <mergeCell ref="U57:U59"/>
    <mergeCell ref="P58:P59"/>
    <mergeCell ref="Q58:Q59"/>
    <mergeCell ref="R58:R59"/>
    <mergeCell ref="S58:S59"/>
    <mergeCell ref="O57:S57"/>
    <mergeCell ref="A2:D2"/>
    <mergeCell ref="A1:U1"/>
    <mergeCell ref="E2:I3"/>
    <mergeCell ref="J2:N3"/>
    <mergeCell ref="O2:S3"/>
    <mergeCell ref="A3:D3"/>
    <mergeCell ref="U3:U5"/>
    <mergeCell ref="A4:A5"/>
    <mergeCell ref="E4:E5"/>
    <mergeCell ref="F4:F5"/>
    <mergeCell ref="T3:T5"/>
    <mergeCell ref="M4:M5"/>
    <mergeCell ref="N4:N5"/>
    <mergeCell ref="O4:O5"/>
    <mergeCell ref="P4:P5"/>
    <mergeCell ref="Q4:Q5"/>
  </mergeCells>
  <phoneticPr fontId="0" type="noConversion"/>
  <printOptions horizontalCentered="1"/>
  <pageMargins left="0.5" right="0.5" top="0.5" bottom="0.5" header="0.5" footer="0.5"/>
  <pageSetup scale="91" orientation="portrait" blackAndWhite="1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43"/>
  <sheetViews>
    <sheetView zoomScale="111" workbookViewId="0">
      <selection activeCell="M7" sqref="M7"/>
    </sheetView>
  </sheetViews>
  <sheetFormatPr baseColWidth="10" defaultColWidth="8.83203125" defaultRowHeight="13" x14ac:dyDescent="0.15"/>
  <cols>
    <col min="3" max="3" width="10.5" customWidth="1"/>
    <col min="4" max="4" width="11.33203125" customWidth="1"/>
    <col min="5" max="5" width="12.83203125" customWidth="1"/>
    <col min="6" max="6" width="3.33203125" customWidth="1"/>
    <col min="7" max="7" width="12.6640625" customWidth="1"/>
    <col min="8" max="8" width="3.33203125" customWidth="1"/>
    <col min="9" max="9" width="11" customWidth="1"/>
    <col min="10" max="10" width="13" customWidth="1"/>
    <col min="11" max="11" width="12.1640625" customWidth="1"/>
    <col min="12" max="12" width="12.83203125" customWidth="1"/>
  </cols>
  <sheetData>
    <row r="1" spans="1:15" ht="28.5" customHeight="1" thickTop="1" x14ac:dyDescent="0.2">
      <c r="A1" s="127"/>
      <c r="B1" s="127"/>
      <c r="C1" s="281" t="s">
        <v>56</v>
      </c>
      <c r="D1" s="282"/>
      <c r="E1" s="282"/>
      <c r="F1" s="282"/>
      <c r="G1" s="282"/>
      <c r="H1" s="282"/>
      <c r="I1" s="282"/>
      <c r="J1" s="282"/>
      <c r="K1" s="283"/>
      <c r="L1" s="129"/>
      <c r="M1" s="127"/>
      <c r="N1" s="146"/>
      <c r="O1" s="146"/>
    </row>
    <row r="2" spans="1:15" ht="15.75" customHeight="1" thickBot="1" x14ac:dyDescent="0.25">
      <c r="A2" s="127"/>
      <c r="B2" s="127"/>
      <c r="C2" s="290"/>
      <c r="D2" s="260"/>
      <c r="E2" s="260"/>
      <c r="F2" s="260"/>
      <c r="G2" s="260"/>
      <c r="H2" s="260"/>
      <c r="I2" s="260"/>
      <c r="J2" s="260"/>
      <c r="K2" s="291"/>
      <c r="L2" s="129"/>
      <c r="M2" s="127"/>
      <c r="N2" s="146"/>
      <c r="O2" s="146"/>
    </row>
    <row r="3" spans="1:15" ht="17" thickTop="1" x14ac:dyDescent="0.2">
      <c r="A3" s="127"/>
      <c r="B3" s="127"/>
      <c r="C3" s="174"/>
      <c r="D3" s="175"/>
      <c r="E3" s="286" t="s">
        <v>26</v>
      </c>
      <c r="F3" s="286"/>
      <c r="G3" s="284" t="s">
        <v>25</v>
      </c>
      <c r="H3" s="176"/>
      <c r="I3" s="177"/>
      <c r="J3" s="178"/>
      <c r="K3" s="179"/>
      <c r="L3" s="129"/>
      <c r="M3" s="127"/>
      <c r="N3" s="146"/>
      <c r="O3" s="146"/>
    </row>
    <row r="4" spans="1:15" ht="16" x14ac:dyDescent="0.2">
      <c r="A4" s="127"/>
      <c r="B4" s="127"/>
      <c r="C4" s="180"/>
      <c r="D4" s="181"/>
      <c r="E4" s="287"/>
      <c r="F4" s="287"/>
      <c r="G4" s="285"/>
      <c r="H4" s="182"/>
      <c r="I4" s="183" t="s">
        <v>31</v>
      </c>
      <c r="J4" s="288" t="s">
        <v>18</v>
      </c>
      <c r="K4" s="289"/>
      <c r="L4" s="129"/>
      <c r="M4" s="127"/>
      <c r="N4" s="146"/>
      <c r="O4" s="146"/>
    </row>
    <row r="5" spans="1:15" ht="16" x14ac:dyDescent="0.2">
      <c r="A5" s="127"/>
      <c r="B5" s="127"/>
      <c r="C5" s="188" t="s">
        <v>59</v>
      </c>
      <c r="D5" s="189"/>
      <c r="E5" s="132">
        <f>'RO Report 1-50'!E56+'RO Report 51-100'!E56</f>
        <v>1334.4999999999993</v>
      </c>
      <c r="F5" s="184" t="s">
        <v>29</v>
      </c>
      <c r="G5" s="59">
        <f>'RO Report 1-50'!F56+'RO Report 51-100'!F56</f>
        <v>17.699999999999996</v>
      </c>
      <c r="H5" s="184" t="s">
        <v>30</v>
      </c>
      <c r="I5" s="59">
        <f>IF(ISERROR(E5/G5),"",E5/G5)</f>
        <v>75.395480225988678</v>
      </c>
      <c r="J5" s="189" t="s">
        <v>27</v>
      </c>
      <c r="K5" s="201"/>
      <c r="L5" s="130"/>
      <c r="M5" s="127"/>
      <c r="N5" s="146"/>
      <c r="O5" s="146"/>
    </row>
    <row r="6" spans="1:15" ht="16" x14ac:dyDescent="0.2">
      <c r="A6" s="127"/>
      <c r="B6" s="127"/>
      <c r="C6" s="188" t="s">
        <v>22</v>
      </c>
      <c r="D6" s="189"/>
      <c r="E6" s="132">
        <f>'RO Report 1-50'!J56+'RO Report 51-100'!J56</f>
        <v>592.06999999999994</v>
      </c>
      <c r="F6" s="184" t="s">
        <v>29</v>
      </c>
      <c r="G6" s="59">
        <f>'RO Report 1-50'!K56+'RO Report 51-100'!K56</f>
        <v>3.2</v>
      </c>
      <c r="H6" s="184" t="s">
        <v>30</v>
      </c>
      <c r="I6" s="59">
        <f>IF(ISERROR(E6/G6),"",E6/G6)</f>
        <v>185.02187499999997</v>
      </c>
      <c r="J6" s="189" t="s">
        <v>27</v>
      </c>
      <c r="K6" s="201"/>
      <c r="L6" s="130"/>
      <c r="M6" s="127"/>
      <c r="N6" s="146"/>
      <c r="O6" s="146"/>
    </row>
    <row r="7" spans="1:15" ht="16" x14ac:dyDescent="0.2">
      <c r="A7" s="127"/>
      <c r="B7" s="127"/>
      <c r="C7" s="190" t="s">
        <v>23</v>
      </c>
      <c r="D7" s="191"/>
      <c r="E7" s="133">
        <f>'RO Report 1-50'!O56+'RO Report 51-100'!O56</f>
        <v>805</v>
      </c>
      <c r="F7" s="184" t="s">
        <v>29</v>
      </c>
      <c r="G7" s="59">
        <f>'RO Report 1-50'!P56+'RO Report 51-100'!P56</f>
        <v>4.5999999999999996</v>
      </c>
      <c r="H7" s="184" t="s">
        <v>30</v>
      </c>
      <c r="I7" s="59">
        <f>IF(ISERROR(E7/G7),"",E7/G7)</f>
        <v>175</v>
      </c>
      <c r="J7" s="189" t="s">
        <v>27</v>
      </c>
      <c r="K7" s="201"/>
      <c r="L7" s="130"/>
      <c r="M7" s="127"/>
      <c r="N7" s="146"/>
      <c r="O7" s="146"/>
    </row>
    <row r="8" spans="1:15" ht="17" thickBot="1" x14ac:dyDescent="0.25">
      <c r="A8" s="127"/>
      <c r="B8" s="127"/>
      <c r="C8" s="192" t="s">
        <v>16</v>
      </c>
      <c r="D8" s="193"/>
      <c r="E8" s="134">
        <f>SUM(E5:E7)</f>
        <v>2731.5699999999993</v>
      </c>
      <c r="F8" s="185" t="s">
        <v>29</v>
      </c>
      <c r="G8" s="58">
        <f>SUM(G5:G7)</f>
        <v>25.499999999999993</v>
      </c>
      <c r="H8" s="185" t="s">
        <v>30</v>
      </c>
      <c r="I8" s="59">
        <f>IF(ISERROR(E8/G8),"",E8/G8)</f>
        <v>107.12039215686275</v>
      </c>
      <c r="J8" s="194" t="s">
        <v>28</v>
      </c>
      <c r="K8" s="202"/>
      <c r="L8" s="129"/>
      <c r="M8" s="127"/>
      <c r="N8" s="146"/>
      <c r="O8" s="146"/>
    </row>
    <row r="9" spans="1:15" ht="18" thickTop="1" thickBot="1" x14ac:dyDescent="0.25">
      <c r="A9" s="127"/>
      <c r="B9" s="127"/>
      <c r="C9" s="214"/>
      <c r="D9" s="213"/>
      <c r="E9" s="213"/>
      <c r="F9" s="197"/>
      <c r="G9" s="195"/>
      <c r="H9" s="198" t="s">
        <v>32</v>
      </c>
      <c r="I9" s="85">
        <v>149.30000000000001</v>
      </c>
      <c r="J9" s="195" t="s">
        <v>33</v>
      </c>
      <c r="K9" s="203"/>
      <c r="L9" s="130"/>
      <c r="M9" s="127"/>
      <c r="N9" s="146"/>
      <c r="O9" s="146"/>
    </row>
    <row r="10" spans="1:15" ht="18" thickTop="1" thickBot="1" x14ac:dyDescent="0.25">
      <c r="A10" s="127"/>
      <c r="B10" s="127"/>
      <c r="C10" s="279" t="s">
        <v>70</v>
      </c>
      <c r="D10" s="280"/>
      <c r="E10" s="126">
        <v>25</v>
      </c>
      <c r="F10" s="199"/>
      <c r="G10" s="196"/>
      <c r="H10" s="200" t="s">
        <v>20</v>
      </c>
      <c r="I10" s="60">
        <f>IF(ISERROR(I8-I9),"",I8-I9)</f>
        <v>-42.179607843137262</v>
      </c>
      <c r="J10" s="196" t="s">
        <v>33</v>
      </c>
      <c r="K10" s="204"/>
      <c r="L10" s="129"/>
      <c r="M10" s="127"/>
      <c r="N10" s="146"/>
      <c r="O10" s="146"/>
    </row>
    <row r="11" spans="1:15" ht="17" thickTop="1" x14ac:dyDescent="0.2">
      <c r="A11" s="127"/>
      <c r="B11" s="127"/>
      <c r="C11" s="214"/>
      <c r="D11" s="213"/>
      <c r="E11" s="213"/>
      <c r="F11" s="213"/>
      <c r="G11" s="213"/>
      <c r="H11" s="215"/>
      <c r="I11" s="213"/>
      <c r="J11" s="213"/>
      <c r="K11" s="216"/>
      <c r="L11" s="129"/>
      <c r="M11" s="127"/>
      <c r="N11" s="146"/>
      <c r="O11" s="146"/>
    </row>
    <row r="12" spans="1:15" ht="19" thickBot="1" x14ac:dyDescent="0.25">
      <c r="A12" s="127"/>
      <c r="B12" s="127"/>
      <c r="C12" s="292" t="s">
        <v>34</v>
      </c>
      <c r="D12" s="244"/>
      <c r="E12" s="244"/>
      <c r="F12" s="244"/>
      <c r="G12" s="244"/>
      <c r="H12" s="244"/>
      <c r="I12" s="244"/>
      <c r="J12" s="244"/>
      <c r="K12" s="216"/>
      <c r="L12" s="129"/>
      <c r="M12" s="127"/>
      <c r="N12" s="146"/>
      <c r="O12" s="146"/>
    </row>
    <row r="13" spans="1:15" ht="17" thickTop="1" x14ac:dyDescent="0.2">
      <c r="A13" s="127"/>
      <c r="B13" s="127"/>
      <c r="C13" s="197" t="s">
        <v>9</v>
      </c>
      <c r="D13" s="205"/>
      <c r="E13" s="61">
        <f>'Input Sheet'!V106</f>
        <v>648.6</v>
      </c>
      <c r="F13" s="186" t="s">
        <v>29</v>
      </c>
      <c r="G13" s="207" t="s">
        <v>24</v>
      </c>
      <c r="H13" s="186" t="s">
        <v>30</v>
      </c>
      <c r="I13" s="67">
        <f>IF(ISERROR(E13/E8),"",E13/E8)</f>
        <v>0.23744586446622279</v>
      </c>
      <c r="J13" s="195" t="s">
        <v>21</v>
      </c>
      <c r="K13" s="203"/>
      <c r="L13" s="129"/>
      <c r="M13" s="127"/>
      <c r="N13" s="146"/>
      <c r="O13" s="146"/>
    </row>
    <row r="14" spans="1:15" ht="17" thickBot="1" x14ac:dyDescent="0.25">
      <c r="A14" s="127"/>
      <c r="B14" s="127"/>
      <c r="C14" s="199" t="s">
        <v>9</v>
      </c>
      <c r="D14" s="206"/>
      <c r="E14" s="60">
        <f>E13</f>
        <v>648.6</v>
      </c>
      <c r="F14" s="187" t="s">
        <v>29</v>
      </c>
      <c r="G14" s="208" t="s">
        <v>69</v>
      </c>
      <c r="H14" s="187" t="s">
        <v>30</v>
      </c>
      <c r="I14" s="68">
        <f>IF(ISERROR(E14/G8),"",E14/G8)</f>
        <v>25.435294117647068</v>
      </c>
      <c r="J14" s="196" t="s">
        <v>35</v>
      </c>
      <c r="K14" s="204"/>
      <c r="L14" s="129"/>
      <c r="M14" s="127"/>
      <c r="N14" s="146"/>
      <c r="O14" s="146"/>
    </row>
    <row r="15" spans="1:15" ht="17" thickTop="1" x14ac:dyDescent="0.2">
      <c r="A15" s="127"/>
      <c r="B15" s="127"/>
      <c r="C15" s="214"/>
      <c r="D15" s="213"/>
      <c r="E15" s="213"/>
      <c r="F15" s="217"/>
      <c r="G15" s="213"/>
      <c r="H15" s="217"/>
      <c r="I15" s="213"/>
      <c r="J15" s="213"/>
      <c r="K15" s="216"/>
      <c r="L15" s="129"/>
      <c r="M15" s="127"/>
      <c r="N15" s="146"/>
      <c r="O15" s="146"/>
    </row>
    <row r="16" spans="1:15" ht="19" thickBot="1" x14ac:dyDescent="0.25">
      <c r="A16" s="127"/>
      <c r="B16" s="127"/>
      <c r="C16" s="292" t="s">
        <v>36</v>
      </c>
      <c r="D16" s="244"/>
      <c r="E16" s="244"/>
      <c r="F16" s="244"/>
      <c r="G16" s="244"/>
      <c r="H16" s="244"/>
      <c r="I16" s="244"/>
      <c r="J16" s="244"/>
      <c r="K16" s="216"/>
      <c r="L16" s="129"/>
      <c r="M16" s="225"/>
      <c r="N16" s="146"/>
      <c r="O16" s="146"/>
    </row>
    <row r="17" spans="1:15" ht="17" thickTop="1" x14ac:dyDescent="0.2">
      <c r="A17" s="127"/>
      <c r="B17" s="127"/>
      <c r="C17" s="197" t="s">
        <v>37</v>
      </c>
      <c r="D17" s="205"/>
      <c r="E17" s="62">
        <f>E8</f>
        <v>2731.5699999999993</v>
      </c>
      <c r="F17" s="186" t="s">
        <v>29</v>
      </c>
      <c r="G17" s="207" t="s">
        <v>70</v>
      </c>
      <c r="H17" s="186" t="s">
        <v>30</v>
      </c>
      <c r="I17" s="61">
        <f>IF(ISERROR(E17/E10),"",E17/E10)</f>
        <v>109.26279999999997</v>
      </c>
      <c r="J17" s="195" t="s">
        <v>39</v>
      </c>
      <c r="K17" s="203"/>
      <c r="L17" s="129"/>
      <c r="M17" s="127"/>
      <c r="N17" s="146"/>
      <c r="O17" s="146"/>
    </row>
    <row r="18" spans="1:15" ht="16" x14ac:dyDescent="0.2">
      <c r="A18" s="127"/>
      <c r="B18" s="127"/>
      <c r="C18" s="190" t="s">
        <v>69</v>
      </c>
      <c r="D18" s="191"/>
      <c r="E18" s="63">
        <f>G8</f>
        <v>25.499999999999993</v>
      </c>
      <c r="F18" s="184" t="s">
        <v>29</v>
      </c>
      <c r="G18" s="189" t="s">
        <v>70</v>
      </c>
      <c r="H18" s="184" t="s">
        <v>30</v>
      </c>
      <c r="I18" s="59">
        <f>IF(ISERROR(E18/E10),"",E18/E10)</f>
        <v>1.0199999999999998</v>
      </c>
      <c r="J18" s="209" t="s">
        <v>40</v>
      </c>
      <c r="K18" s="210"/>
      <c r="L18" s="129"/>
      <c r="M18" s="127"/>
      <c r="N18" s="146"/>
      <c r="O18" s="146"/>
    </row>
    <row r="19" spans="1:15" ht="16" x14ac:dyDescent="0.2">
      <c r="A19" s="127"/>
      <c r="B19" s="127"/>
      <c r="C19" s="190" t="s">
        <v>38</v>
      </c>
      <c r="D19" s="191"/>
      <c r="E19" s="86"/>
      <c r="F19" s="184" t="s">
        <v>29</v>
      </c>
      <c r="G19" s="189" t="s">
        <v>70</v>
      </c>
      <c r="H19" s="184" t="s">
        <v>30</v>
      </c>
      <c r="I19" s="86"/>
      <c r="J19" s="209" t="s">
        <v>41</v>
      </c>
      <c r="K19" s="210"/>
      <c r="L19" s="129"/>
      <c r="M19" s="127"/>
      <c r="N19" s="146"/>
      <c r="O19" s="146"/>
    </row>
    <row r="20" spans="1:15" ht="16" x14ac:dyDescent="0.2">
      <c r="A20" s="127"/>
      <c r="B20" s="127"/>
      <c r="C20" s="190" t="s">
        <v>71</v>
      </c>
      <c r="D20" s="191"/>
      <c r="E20" s="59">
        <f>G5</f>
        <v>17.699999999999996</v>
      </c>
      <c r="F20" s="184" t="s">
        <v>29</v>
      </c>
      <c r="G20" s="189" t="s">
        <v>69</v>
      </c>
      <c r="H20" s="184" t="s">
        <v>30</v>
      </c>
      <c r="I20" s="65">
        <f>IF(ISERROR(E20/G8),"",(E20/G8))</f>
        <v>0.69411764705882351</v>
      </c>
      <c r="J20" s="209" t="s">
        <v>42</v>
      </c>
      <c r="K20" s="210"/>
      <c r="L20" s="129"/>
      <c r="M20" s="127"/>
      <c r="N20" s="146"/>
      <c r="O20" s="146"/>
    </row>
    <row r="21" spans="1:15" ht="16" x14ac:dyDescent="0.2">
      <c r="A21" s="127"/>
      <c r="B21" s="127"/>
      <c r="C21" s="190" t="s">
        <v>72</v>
      </c>
      <c r="D21" s="191"/>
      <c r="E21" s="59">
        <f>G6</f>
        <v>3.2</v>
      </c>
      <c r="F21" s="184" t="s">
        <v>29</v>
      </c>
      <c r="G21" s="189" t="s">
        <v>69</v>
      </c>
      <c r="H21" s="184" t="s">
        <v>30</v>
      </c>
      <c r="I21" s="65">
        <f>IF(ISERROR(E21/G8),"",(E21/G8))</f>
        <v>0.12549019607843143</v>
      </c>
      <c r="J21" s="209" t="s">
        <v>43</v>
      </c>
      <c r="K21" s="210"/>
      <c r="L21" s="129"/>
      <c r="M21" s="127"/>
      <c r="N21" s="146"/>
      <c r="O21" s="146"/>
    </row>
    <row r="22" spans="1:15" ht="16" x14ac:dyDescent="0.2">
      <c r="A22" s="127"/>
      <c r="B22" s="127"/>
      <c r="C22" s="190" t="s">
        <v>73</v>
      </c>
      <c r="D22" s="191"/>
      <c r="E22" s="59">
        <f>G7</f>
        <v>4.5999999999999996</v>
      </c>
      <c r="F22" s="184" t="s">
        <v>29</v>
      </c>
      <c r="G22" s="189" t="s">
        <v>69</v>
      </c>
      <c r="H22" s="184" t="s">
        <v>30</v>
      </c>
      <c r="I22" s="65">
        <f>IF(ISERROR(E22/G8),"",E22/G8)</f>
        <v>0.18039215686274512</v>
      </c>
      <c r="J22" s="209" t="s">
        <v>44</v>
      </c>
      <c r="K22" s="210"/>
      <c r="L22" s="129"/>
      <c r="M22" s="127"/>
      <c r="N22" s="146"/>
      <c r="O22" s="146"/>
    </row>
    <row r="23" spans="1:15" ht="17" thickBot="1" x14ac:dyDescent="0.25">
      <c r="A23" s="127"/>
      <c r="B23" s="127"/>
      <c r="C23" s="192" t="s">
        <v>74</v>
      </c>
      <c r="D23" s="193"/>
      <c r="E23" s="64">
        <f>'RO Report 1-50'!U56+'RO Report 51-100'!U56</f>
        <v>15</v>
      </c>
      <c r="F23" s="185" t="s">
        <v>29</v>
      </c>
      <c r="G23" s="194" t="s">
        <v>70</v>
      </c>
      <c r="H23" s="185" t="s">
        <v>30</v>
      </c>
      <c r="I23" s="66">
        <f>IF(ISERROR(E23/E10),"",E23/E10)</f>
        <v>0.6</v>
      </c>
      <c r="J23" s="211" t="s">
        <v>55</v>
      </c>
      <c r="K23" s="212"/>
      <c r="L23" s="129"/>
      <c r="M23" s="127"/>
      <c r="N23" s="146"/>
      <c r="O23" s="146"/>
    </row>
    <row r="24" spans="1:15" ht="17" thickTop="1" x14ac:dyDescent="0.2">
      <c r="A24" s="127"/>
      <c r="B24" s="127"/>
      <c r="C24" s="214"/>
      <c r="D24" s="213"/>
      <c r="E24" s="218"/>
      <c r="F24" s="217"/>
      <c r="G24" s="213"/>
      <c r="H24" s="217"/>
      <c r="I24" s="219"/>
      <c r="J24" s="213"/>
      <c r="K24" s="216"/>
      <c r="L24" s="129"/>
      <c r="M24" s="127"/>
      <c r="N24" s="146"/>
      <c r="O24" s="146"/>
    </row>
    <row r="25" spans="1:15" ht="19" thickBot="1" x14ac:dyDescent="0.25">
      <c r="A25" s="127"/>
      <c r="B25" s="127"/>
      <c r="C25" s="292" t="s">
        <v>46</v>
      </c>
      <c r="D25" s="244"/>
      <c r="E25" s="244"/>
      <c r="F25" s="244"/>
      <c r="G25" s="244"/>
      <c r="H25" s="244"/>
      <c r="I25" s="244"/>
      <c r="J25" s="244"/>
      <c r="K25" s="216"/>
      <c r="L25" s="129"/>
      <c r="M25" s="127"/>
      <c r="N25" s="146"/>
      <c r="O25" s="146"/>
    </row>
    <row r="26" spans="1:15" ht="18" thickTop="1" thickBot="1" x14ac:dyDescent="0.25">
      <c r="A26" s="127"/>
      <c r="B26" s="127"/>
      <c r="C26" s="220">
        <f ca="1">YEAR(Title!K9)+1</f>
        <v>2024</v>
      </c>
      <c r="D26" s="221">
        <f ca="1">YEAR(Title!K9)</f>
        <v>2023</v>
      </c>
      <c r="E26" s="293">
        <f ca="1">YEAR(Title!K9)-1</f>
        <v>2022</v>
      </c>
      <c r="F26" s="294"/>
      <c r="G26" s="222">
        <f ca="1">YEAR(Title!K9)-2</f>
        <v>2021</v>
      </c>
      <c r="H26" s="293">
        <f ca="1">YEAR(Title!K9)-3</f>
        <v>2020</v>
      </c>
      <c r="I26" s="294"/>
      <c r="J26" s="222">
        <f ca="1">YEAR(Title!K9)-4</f>
        <v>2019</v>
      </c>
      <c r="K26" s="223" t="s">
        <v>45</v>
      </c>
      <c r="L26" s="224" t="s">
        <v>19</v>
      </c>
      <c r="M26" s="127"/>
      <c r="N26" s="146"/>
      <c r="O26" s="146"/>
    </row>
    <row r="27" spans="1:15" ht="16" x14ac:dyDescent="0.2">
      <c r="A27" s="127"/>
      <c r="B27" s="127"/>
      <c r="C27" s="135">
        <f ca="1">COUNTIF('Input Sheet'!D6:D105,C26)</f>
        <v>0</v>
      </c>
      <c r="D27" s="136">
        <f ca="1">COUNTIF('Input Sheet'!D6:D105,D26)</f>
        <v>1</v>
      </c>
      <c r="E27" s="300">
        <f ca="1">COUNTIF('Input Sheet'!D6:D105,E26)</f>
        <v>3</v>
      </c>
      <c r="F27" s="300"/>
      <c r="G27" s="136">
        <f ca="1">COUNTIF('Input Sheet'!D6:D105,G26)</f>
        <v>4</v>
      </c>
      <c r="H27" s="297">
        <f ca="1">COUNTIF('Input Sheet'!D6:D105,H26)</f>
        <v>3</v>
      </c>
      <c r="I27" s="298"/>
      <c r="J27" s="136">
        <f ca="1">COUNTIF('Input Sheet'!D6:D105,J26)</f>
        <v>3</v>
      </c>
      <c r="K27" s="136">
        <f ca="1">L27-(SUM(C27:J27))</f>
        <v>11</v>
      </c>
      <c r="L27" s="295">
        <f>DCOUNTA('Input Sheet'!C4:F105,"Year",'Input Sheet'!D4:D105)</f>
        <v>25</v>
      </c>
      <c r="M27" s="127"/>
      <c r="N27" s="146"/>
      <c r="O27" s="146"/>
    </row>
    <row r="28" spans="1:15" ht="17" thickBot="1" x14ac:dyDescent="0.25">
      <c r="A28" s="127"/>
      <c r="B28" s="127"/>
      <c r="C28" s="137">
        <f ca="1">IF(ISERROR(C27/L27),"",C27/L27)</f>
        <v>0</v>
      </c>
      <c r="D28" s="138">
        <f ca="1">IF(ISERROR(D27/L27),"",D27/L27)</f>
        <v>0.04</v>
      </c>
      <c r="E28" s="301">
        <f ca="1">IF(ISERROR(E27/L27),"",E27/L27)</f>
        <v>0.12</v>
      </c>
      <c r="F28" s="302"/>
      <c r="G28" s="139">
        <f ca="1">IF(ISERROR(G27/L27),"",G27/L27)</f>
        <v>0.16</v>
      </c>
      <c r="H28" s="301">
        <f ca="1">IF(ISERROR(H27/L27),"",H27/L27)</f>
        <v>0.12</v>
      </c>
      <c r="I28" s="302"/>
      <c r="J28" s="139">
        <f ca="1">IF(ISERROR(J27/L27),"",J27/L27)</f>
        <v>0.12</v>
      </c>
      <c r="K28" s="139">
        <f ca="1">IF(ISERROR(K27/L27),"",K27/L27)</f>
        <v>0.44</v>
      </c>
      <c r="L28" s="296"/>
      <c r="M28" s="127"/>
      <c r="N28" s="146"/>
      <c r="O28" s="146"/>
    </row>
    <row r="29" spans="1:15" ht="14" thickTop="1" x14ac:dyDescent="0.15">
      <c r="A29" s="127"/>
      <c r="B29" s="127"/>
      <c r="C29" s="299"/>
      <c r="D29" s="299"/>
      <c r="E29" s="299"/>
      <c r="F29" s="299"/>
      <c r="G29" s="299"/>
      <c r="H29" s="299"/>
      <c r="I29" s="299"/>
      <c r="J29" s="299"/>
      <c r="K29" s="299"/>
      <c r="L29" s="127"/>
      <c r="M29" s="127"/>
      <c r="N29" s="146"/>
      <c r="O29" s="146"/>
    </row>
    <row r="30" spans="1:15" x14ac:dyDescent="0.15">
      <c r="A30" s="127"/>
      <c r="B30" s="127"/>
      <c r="C30" s="127"/>
      <c r="D30" s="127"/>
      <c r="E30" s="128"/>
      <c r="F30" s="127"/>
      <c r="G30" s="127"/>
      <c r="H30" s="127"/>
      <c r="I30" s="127"/>
      <c r="J30" s="127"/>
      <c r="K30" s="127"/>
      <c r="L30" s="127"/>
      <c r="M30" s="127"/>
      <c r="N30" s="146"/>
      <c r="O30" s="146"/>
    </row>
    <row r="31" spans="1:15" x14ac:dyDescent="0.1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46"/>
      <c r="O31" s="146"/>
    </row>
    <row r="32" spans="1:15" x14ac:dyDescent="0.15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46"/>
      <c r="O32" s="146"/>
    </row>
    <row r="33" spans="1:15" x14ac:dyDescent="0.15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46"/>
      <c r="O33" s="146"/>
    </row>
    <row r="34" spans="1:15" x14ac:dyDescent="0.1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46"/>
      <c r="O34" s="146"/>
    </row>
    <row r="35" spans="1:15" x14ac:dyDescent="0.1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46"/>
      <c r="O35" s="146"/>
    </row>
    <row r="36" spans="1:15" x14ac:dyDescent="0.1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46"/>
      <c r="O36" s="146"/>
    </row>
    <row r="37" spans="1:15" x14ac:dyDescent="0.15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46"/>
      <c r="O37" s="146"/>
    </row>
    <row r="38" spans="1:15" x14ac:dyDescent="0.15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46"/>
      <c r="O38" s="146"/>
    </row>
    <row r="39" spans="1:15" x14ac:dyDescent="0.1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46"/>
      <c r="O39" s="146"/>
    </row>
    <row r="40" spans="1:15" x14ac:dyDescent="0.15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46"/>
      <c r="O40" s="146"/>
    </row>
    <row r="41" spans="1:15" x14ac:dyDescent="0.1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46"/>
      <c r="O41" s="146"/>
    </row>
    <row r="42" spans="1:15" x14ac:dyDescent="0.1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46"/>
      <c r="O42" s="146"/>
    </row>
    <row r="43" spans="1:15" x14ac:dyDescent="0.1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46"/>
      <c r="O43" s="146"/>
    </row>
  </sheetData>
  <mergeCells count="17">
    <mergeCell ref="L27:L28"/>
    <mergeCell ref="H27:I27"/>
    <mergeCell ref="C29:K29"/>
    <mergeCell ref="E27:F27"/>
    <mergeCell ref="E28:F28"/>
    <mergeCell ref="H28:I28"/>
    <mergeCell ref="C12:J12"/>
    <mergeCell ref="C16:J16"/>
    <mergeCell ref="E26:F26"/>
    <mergeCell ref="H26:I26"/>
    <mergeCell ref="C25:J25"/>
    <mergeCell ref="C10:D10"/>
    <mergeCell ref="C1:K1"/>
    <mergeCell ref="G3:G4"/>
    <mergeCell ref="E3:F4"/>
    <mergeCell ref="J4:K4"/>
    <mergeCell ref="C2:K2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Title</vt:lpstr>
      <vt:lpstr>Tech Pay</vt:lpstr>
      <vt:lpstr>Input Sheet</vt:lpstr>
      <vt:lpstr>RO Report 1-50</vt:lpstr>
      <vt:lpstr>RO Report 51-100</vt:lpstr>
      <vt:lpstr>Summary Report</vt:lpstr>
      <vt:lpstr>TechNumber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Gparker</dc:creator>
  <cp:lastModifiedBy>Austin J Steves</cp:lastModifiedBy>
  <cp:lastPrinted>2001-03-15T21:42:12Z</cp:lastPrinted>
  <dcterms:created xsi:type="dcterms:W3CDTF">2001-01-23T06:28:31Z</dcterms:created>
  <dcterms:modified xsi:type="dcterms:W3CDTF">2023-09-18T19:57:10Z</dcterms:modified>
</cp:coreProperties>
</file>