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NADA 421\CLASS 4 VARIABLE 1\"/>
    </mc:Choice>
  </mc:AlternateContent>
  <xr:revisionPtr revIDLastSave="0" documentId="13_ncr:1_{6D095814-CB5C-4C16-AE01-1522DB60D7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81029"/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E10" i="4" s="1"/>
  <c r="B9" i="5"/>
  <c r="F16" i="1"/>
  <c r="J9" i="1"/>
  <c r="G14" i="5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<sst xmlns="http://schemas.openxmlformats.org/spreadsheetml/2006/main" count="54" uniqueCount="26">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</sst>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648646</c:v>
                </c:pt>
                <c:pt idx="1">
                  <c:v>1027396</c:v>
                </c:pt>
                <c:pt idx="2">
                  <c:v>733624</c:v>
                </c:pt>
                <c:pt idx="3">
                  <c:v>1230091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648646</c:v>
                </c:pt>
                <c:pt idx="1">
                  <c:v>1027396</c:v>
                </c:pt>
                <c:pt idx="2">
                  <c:v>1963715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I7" sqref="I7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45</v>
      </c>
      <c r="E5" s="7">
        <v>16</v>
      </c>
      <c r="F5" s="6">
        <v>29</v>
      </c>
      <c r="G5" s="5">
        <v>17</v>
      </c>
      <c r="H5" s="41">
        <v>17</v>
      </c>
      <c r="I5" s="47">
        <v>52</v>
      </c>
      <c r="J5" s="63">
        <f>SUM(D5:I5)</f>
        <v>176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648646</v>
      </c>
      <c r="E6" s="100">
        <v>437916</v>
      </c>
      <c r="F6" s="101">
        <v>589480</v>
      </c>
      <c r="G6" s="102">
        <v>402252</v>
      </c>
      <c r="H6" s="103">
        <v>331372</v>
      </c>
      <c r="I6" s="104">
        <v>1230091</v>
      </c>
      <c r="J6" s="105">
        <f>SUM(D6:I6)</f>
        <v>3639757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45</v>
      </c>
      <c r="E8" s="57">
        <f>SUM(E5:F5)</f>
        <v>45</v>
      </c>
      <c r="F8" s="115" t="s">
        <v>9</v>
      </c>
      <c r="G8" s="116"/>
      <c r="H8" s="60">
        <f>SUM(G5:H5)</f>
        <v>34</v>
      </c>
      <c r="I8" s="61">
        <f>I5</f>
        <v>52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648646</v>
      </c>
      <c r="E9" s="59">
        <f>SUM(E6:F6)</f>
        <v>1027396</v>
      </c>
      <c r="F9" s="117" t="s">
        <v>2</v>
      </c>
      <c r="G9" s="118"/>
      <c r="H9" s="62">
        <f>SUM(G6:H6)</f>
        <v>733624</v>
      </c>
      <c r="I9" s="58">
        <f>I6</f>
        <v>1230091</v>
      </c>
      <c r="J9" s="106">
        <f>H9+I9</f>
        <v>1963715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648646</v>
      </c>
      <c r="E16" s="39">
        <f>E9</f>
        <v>1027396</v>
      </c>
      <c r="F16" s="39">
        <f>H9</f>
        <v>733624</v>
      </c>
    </row>
    <row r="17" spans="3:6" x14ac:dyDescent="0.2">
      <c r="C17" s="38" t="s">
        <v>17</v>
      </c>
      <c r="D17" s="38">
        <f>D8</f>
        <v>45</v>
      </c>
      <c r="E17" s="38">
        <f>E8</f>
        <v>45</v>
      </c>
      <c r="F17" s="38">
        <f>H8</f>
        <v>34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45</v>
      </c>
      <c r="C5" s="14">
        <f>'Stock Analysis'!E5</f>
        <v>16</v>
      </c>
      <c r="D5" s="14">
        <f>'Stock Analysis'!F5</f>
        <v>29</v>
      </c>
      <c r="E5" s="14">
        <f>'Stock Analysis'!G5</f>
        <v>17</v>
      </c>
      <c r="F5" s="14">
        <f>'Stock Analysis'!H5</f>
        <v>17</v>
      </c>
      <c r="G5" s="14">
        <f>'Stock Analysis'!I5</f>
        <v>52</v>
      </c>
      <c r="H5" s="15">
        <f>SUM(B5:F5)</f>
        <v>124</v>
      </c>
      <c r="I5" s="67"/>
    </row>
    <row r="6" spans="1:9" ht="39.950000000000003" hidden="1" customHeight="1" thickBot="1" x14ac:dyDescent="0.25">
      <c r="A6" s="67"/>
      <c r="B6" s="16">
        <f>'Stock Analysis'!D6</f>
        <v>648646</v>
      </c>
      <c r="C6" s="17">
        <f>'Stock Analysis'!E6</f>
        <v>437916</v>
      </c>
      <c r="D6" s="18">
        <f>'Stock Analysis'!F6</f>
        <v>589480</v>
      </c>
      <c r="E6" s="19">
        <f>'Stock Analysis'!G6</f>
        <v>402252</v>
      </c>
      <c r="F6" s="20">
        <f>'Stock Analysis'!H6</f>
        <v>331372</v>
      </c>
      <c r="G6" s="20">
        <f>'Stock Analysis'!I6</f>
        <v>1230091</v>
      </c>
      <c r="H6" s="21">
        <f>SUM(B6:G6)</f>
        <v>3639757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45</v>
      </c>
      <c r="C8" s="75">
        <f>SUM(C5:D5)</f>
        <v>45</v>
      </c>
      <c r="D8" s="138" t="s">
        <v>9</v>
      </c>
      <c r="E8" s="139"/>
      <c r="F8" s="87">
        <f>SUM(E5:F5)</f>
        <v>34</v>
      </c>
      <c r="G8" s="46">
        <f>G5</f>
        <v>52</v>
      </c>
      <c r="H8" s="109">
        <f>SUM(B8+C8+F8+G8)</f>
        <v>176</v>
      </c>
      <c r="I8" s="67"/>
    </row>
    <row r="9" spans="1:9" ht="28.5" customHeight="1" thickBot="1" x14ac:dyDescent="0.3">
      <c r="A9" s="67"/>
      <c r="B9" s="76">
        <f>B6</f>
        <v>648646</v>
      </c>
      <c r="C9" s="77">
        <f>SUM(C6:D6)</f>
        <v>1027396</v>
      </c>
      <c r="D9" s="140" t="s">
        <v>2</v>
      </c>
      <c r="E9" s="141"/>
      <c r="F9" s="88">
        <f>SUM(E6:F6)</f>
        <v>733624</v>
      </c>
      <c r="G9" s="45">
        <f>G6</f>
        <v>1230091</v>
      </c>
      <c r="H9" s="110">
        <f>SUM(B9+C9+F9+G9)</f>
        <v>3639757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0.25568181818181818</v>
      </c>
      <c r="C11" s="81">
        <f>IF(ISERROR(C8/H8),"0",C8/H8)</f>
        <v>0.25568181818181818</v>
      </c>
      <c r="D11" s="132" t="s">
        <v>13</v>
      </c>
      <c r="E11" s="133"/>
      <c r="F11" s="90">
        <f>IF(ISERROR(F8/H8),"0",(F8/H8))</f>
        <v>0.19318181818181818</v>
      </c>
      <c r="G11" s="90">
        <f>IF(ISERROR(G8/H8),"0",(G8/H8))</f>
        <v>0.29545454545454547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0.17821134762567942</v>
      </c>
      <c r="C12" s="83">
        <f>IF(ISERROR(C9/H9),"0",C9/H9)</f>
        <v>0.28227049223341011</v>
      </c>
      <c r="D12" s="134" t="s">
        <v>14</v>
      </c>
      <c r="E12" s="135"/>
      <c r="F12" s="91">
        <f>IF(ISERROR(F9/H9),"0",(F9/H9))</f>
        <v>0.20155851063683647</v>
      </c>
      <c r="G12" s="91">
        <f>IF(ISERROR(G9/H9),"0",(G9/H9))</f>
        <v>0.33795964950407403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14414.355555555556</v>
      </c>
      <c r="C14" s="86">
        <f>IF(ISERROR(C9/C8),"0",C9/C8)</f>
        <v>22831.022222222222</v>
      </c>
      <c r="D14" s="136" t="s">
        <v>12</v>
      </c>
      <c r="E14" s="137"/>
      <c r="F14" s="94">
        <f>IF(ISERROR(F9/F8),"0",F9/F8)</f>
        <v>21577.176470588234</v>
      </c>
      <c r="G14" s="88">
        <f>IF(ISERROR(G9/G8),"0",G9/G8)</f>
        <v>23655.596153846152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H9" sqref="H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648646</v>
      </c>
      <c r="E5" s="32">
        <f>'Stock Analysis'!E6</f>
        <v>437916</v>
      </c>
      <c r="F5" s="33">
        <f>'Stock Analysis'!F6</f>
        <v>589480</v>
      </c>
      <c r="G5" s="34">
        <f>'Stock Analysis'!G6</f>
        <v>402252</v>
      </c>
      <c r="H5" s="35">
        <f>'Stock Analysis'!H6</f>
        <v>331372</v>
      </c>
      <c r="I5" s="20">
        <f>'Stock Analysis'!I6</f>
        <v>1230091</v>
      </c>
      <c r="J5" s="36">
        <f>'Stock Analysis'!J6</f>
        <v>3639757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1027396</v>
      </c>
      <c r="F7" s="146" t="s">
        <v>2</v>
      </c>
      <c r="G7" s="147"/>
      <c r="H7" s="45">
        <f>SUM(G5:H5)</f>
        <v>733624</v>
      </c>
      <c r="I7" s="45">
        <f>I5</f>
        <v>1230091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102739.6</v>
      </c>
      <c r="F10" s="146" t="s">
        <v>10</v>
      </c>
      <c r="G10" s="147"/>
      <c r="H10" s="98">
        <f>H7*H9</f>
        <v>110043.59999999999</v>
      </c>
      <c r="I10" s="98">
        <f>I7*I9</f>
        <v>307522.75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0.14295073819488499</v>
      </c>
      <c r="F13" s="111"/>
      <c r="G13" s="111"/>
      <c r="H13" s="111"/>
      <c r="I13" s="113">
        <f>E10+H10+I10</f>
        <v>520305.95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Chad Robinson</cp:lastModifiedBy>
  <cp:lastPrinted>2008-05-15T17:16:52Z</cp:lastPrinted>
  <dcterms:created xsi:type="dcterms:W3CDTF">2008-04-22T17:08:07Z</dcterms:created>
  <dcterms:modified xsi:type="dcterms:W3CDTF">2023-09-16T18:21:08Z</dcterms:modified>
</cp:coreProperties>
</file>