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etorgft1477125-my.sharepoint.com/personal/sheldon_rugesauto_com/Documents/"/>
    </mc:Choice>
  </mc:AlternateContent>
  <xr:revisionPtr revIDLastSave="0" documentId="8_{AFF523C0-407E-48AC-8D9E-A3BD544EA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Water Analysis" sheetId="4" r:id="rId5"/>
  </sheets>
  <definedNames>
    <definedName name="_xlnm.Print_Area" localSheetId="0">'Stock Analysis'!#REF!</definedName>
    <definedName name="_xlnm.Print_Area" localSheetId="3">'Supply Analysis'!#REF!</definedName>
    <definedName name="_xlnm.Print_Area" localSheetId="4">'Water Analysis'!#REF!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4" l="1"/>
  <c r="I7" i="4" s="1"/>
  <c r="I10" i="4" s="1"/>
  <c r="G5" i="5"/>
  <c r="F5" i="5"/>
  <c r="G6" i="5" l="1"/>
  <c r="G9" i="5" s="1"/>
  <c r="G8" i="5"/>
  <c r="J5" i="1"/>
  <c r="J6" i="1"/>
  <c r="J5" i="4" s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H5" i="4"/>
  <c r="G5" i="4"/>
  <c r="F5" i="4"/>
  <c r="E5" i="4"/>
  <c r="E7" i="4" s="1"/>
  <c r="D5" i="4"/>
  <c r="E6" i="5"/>
  <c r="F6" i="5"/>
  <c r="E5" i="5"/>
  <c r="B6" i="5"/>
  <c r="C6" i="5"/>
  <c r="D6" i="5"/>
  <c r="B5" i="5"/>
  <c r="C5" i="5"/>
  <c r="D5" i="5"/>
  <c r="B9" i="5" l="1"/>
  <c r="F16" i="1"/>
  <c r="J9" i="1"/>
  <c r="G14" i="5"/>
  <c r="E10" i="4"/>
  <c r="H6" i="5"/>
  <c r="H5" i="5"/>
  <c r="H7" i="4"/>
  <c r="H10" i="4" s="1"/>
  <c r="F8" i="5"/>
  <c r="F9" i="5"/>
  <c r="C8" i="5"/>
  <c r="C9" i="5"/>
  <c r="B8" i="5"/>
  <c r="H8" i="5" l="1"/>
  <c r="B11" i="5" s="1"/>
  <c r="H9" i="5"/>
  <c r="I13" i="4"/>
  <c r="E13" i="4" s="1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<sst xmlns="http://schemas.openxmlformats.org/spreadsheetml/2006/main" count="54" uniqueCount="26">
  <si>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</si>
  <si>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</si>
  <si>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</si>
  <si>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</si>
  <si>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</si>
  <si>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</si>
  <si>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</si>
  <si>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</si>
  <si>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</si>
  <si>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</si>
  <si>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"Water" Dollars</t>
  </si>
  <si>
    <t>"Water" %</t>
  </si>
  <si>
    <t>Average Cost per Unit</t>
  </si>
  <si>
    <t>Percent of total in Units</t>
  </si>
  <si>
    <t>Percent of total in $</t>
  </si>
  <si>
    <t>Over Valuation "Water" Analysis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</si>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</sst>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b/>
      <sz val="16"/>
      <color rgb="FFFF000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76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6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5" fillId="5" borderId="16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11" fillId="0" borderId="0" xfId="0" applyFont="1"/>
    <xf numFmtId="164" fontId="11" fillId="0" borderId="0" xfId="2" applyNumberFormat="1" applyFont="1"/>
    <xf numFmtId="0" fontId="0" fillId="1" borderId="0" xfId="0" applyFill="1"/>
    <xf numFmtId="0" fontId="8" fillId="0" borderId="25" xfId="0" applyFont="1" applyBorder="1" applyAlignment="1" applyProtection="1">
      <alignment horizontal="center" vertical="center"/>
      <protection locked="0"/>
    </xf>
    <xf numFmtId="0" fontId="0" fillId="7" borderId="60" xfId="0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4" xfId="0" applyNumberFormat="1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8" fillId="0" borderId="19" xfId="0" applyFont="1" applyBorder="1" applyAlignment="1" applyProtection="1">
      <alignment horizontal="center" vertical="center"/>
      <protection locked="0"/>
    </xf>
    <xf numFmtId="0" fontId="0" fillId="6" borderId="61" xfId="0" applyFill="1" applyBorder="1" applyAlignment="1">
      <alignment horizontal="center" vertical="center" wrapText="1"/>
    </xf>
    <xf numFmtId="0" fontId="17" fillId="10" borderId="56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9" xfId="0" applyFont="1" applyFill="1" applyBorder="1" applyAlignment="1">
      <alignment horizontal="center" vertical="center"/>
    </xf>
    <xf numFmtId="0" fontId="17" fillId="10" borderId="65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Alignment="1">
      <alignment horizontal="center" vertical="center" wrapText="1"/>
    </xf>
    <xf numFmtId="0" fontId="14" fillId="12" borderId="22" xfId="0" applyFont="1" applyFill="1" applyBorder="1" applyAlignment="1">
      <alignment horizontal="center" vertical="center"/>
    </xf>
    <xf numFmtId="165" fontId="14" fillId="12" borderId="24" xfId="0" applyNumberFormat="1" applyFont="1" applyFill="1" applyBorder="1" applyAlignment="1">
      <alignment horizontal="center" vertical="center"/>
    </xf>
    <xf numFmtId="165" fontId="14" fillId="12" borderId="9" xfId="0" applyNumberFormat="1" applyFont="1" applyFill="1" applyBorder="1" applyAlignment="1">
      <alignment horizontal="center" vertical="center"/>
    </xf>
    <xf numFmtId="0" fontId="14" fillId="12" borderId="56" xfId="0" applyFont="1" applyFill="1" applyBorder="1" applyAlignment="1">
      <alignment horizontal="center" vertical="center"/>
    </xf>
    <xf numFmtId="0" fontId="14" fillId="12" borderId="23" xfId="0" applyFont="1" applyFill="1" applyBorder="1" applyAlignment="1">
      <alignment horizontal="center" vertical="center"/>
    </xf>
    <xf numFmtId="165" fontId="14" fillId="12" borderId="57" xfId="0" applyNumberFormat="1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3" borderId="46" xfId="0" applyFont="1" applyFill="1" applyBorder="1" applyAlignment="1" applyProtection="1">
      <alignment horizontal="center" vertical="center"/>
      <protection hidden="1"/>
    </xf>
    <xf numFmtId="0" fontId="16" fillId="8" borderId="43" xfId="0" applyFont="1" applyFill="1" applyBorder="1" applyAlignment="1" applyProtection="1">
      <alignment horizontal="center" vertical="center"/>
      <protection hidden="1"/>
    </xf>
    <xf numFmtId="0" fontId="2" fillId="8" borderId="49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71" xfId="0" applyFill="1" applyBorder="1" applyAlignment="1" applyProtection="1">
      <alignment horizontal="center"/>
      <protection hidden="1"/>
    </xf>
    <xf numFmtId="0" fontId="0" fillId="4" borderId="70" xfId="0" applyFill="1" applyBorder="1" applyAlignment="1" applyProtection="1">
      <alignment horizontal="center"/>
      <protection hidden="1"/>
    </xf>
    <xf numFmtId="0" fontId="0" fillId="13" borderId="28" xfId="0" applyFill="1" applyBorder="1" applyAlignment="1" applyProtection="1">
      <alignment horizontal="center" vertical="center" wrapText="1"/>
      <protection hidden="1"/>
    </xf>
    <xf numFmtId="0" fontId="0" fillId="11" borderId="28" xfId="0" applyFill="1" applyBorder="1" applyAlignment="1">
      <alignment horizontal="center" vertical="center" wrapText="1"/>
    </xf>
    <xf numFmtId="0" fontId="4" fillId="11" borderId="0" xfId="0" applyFont="1" applyFill="1" applyAlignment="1">
      <alignment horizontal="right"/>
    </xf>
    <xf numFmtId="0" fontId="16" fillId="8" borderId="43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5" fillId="5" borderId="22" xfId="0" applyFont="1" applyFill="1" applyBorder="1" applyAlignment="1" applyProtection="1">
      <alignment horizontal="center"/>
      <protection hidden="1"/>
    </xf>
    <xf numFmtId="5" fontId="5" fillId="5" borderId="30" xfId="2" applyNumberFormat="1" applyFont="1" applyFill="1" applyBorder="1" applyAlignment="1" applyProtection="1">
      <alignment horizontal="center"/>
      <protection hidden="1"/>
    </xf>
    <xf numFmtId="165" fontId="5" fillId="5" borderId="31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2" xfId="3" applyFont="1" applyFill="1" applyBorder="1" applyAlignment="1" applyProtection="1">
      <alignment horizontal="center"/>
      <protection hidden="1"/>
    </xf>
    <xf numFmtId="9" fontId="5" fillId="5" borderId="22" xfId="3" applyFont="1" applyFill="1" applyBorder="1" applyAlignment="1" applyProtection="1">
      <alignment horizontal="center"/>
      <protection hidden="1"/>
    </xf>
    <xf numFmtId="9" fontId="5" fillId="13" borderId="30" xfId="3" applyFont="1" applyFill="1" applyBorder="1" applyAlignment="1" applyProtection="1">
      <alignment horizontal="center"/>
      <protection hidden="1"/>
    </xf>
    <xf numFmtId="9" fontId="5" fillId="5" borderId="31" xfId="3" applyFont="1" applyFill="1" applyBorder="1" applyAlignment="1" applyProtection="1">
      <alignment horizontal="center"/>
      <protection hidden="1"/>
    </xf>
    <xf numFmtId="0" fontId="12" fillId="4" borderId="35" xfId="0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 applyProtection="1">
      <alignment horizontal="center"/>
      <protection hidden="1"/>
    </xf>
    <xf numFmtId="0" fontId="5" fillId="5" borderId="23" xfId="0" applyFont="1" applyFill="1" applyBorder="1" applyAlignment="1" applyProtection="1">
      <alignment horizontal="center"/>
      <protection hidden="1"/>
    </xf>
    <xf numFmtId="165" fontId="5" fillId="5" borderId="24" xfId="0" applyNumberFormat="1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9" fontId="5" fillId="5" borderId="56" xfId="3" applyFont="1" applyFill="1" applyBorder="1" applyAlignment="1" applyProtection="1">
      <alignment horizontal="center"/>
      <protection hidden="1"/>
    </xf>
    <xf numFmtId="9" fontId="5" fillId="5" borderId="57" xfId="3" applyFont="1" applyFill="1" applyBorder="1" applyAlignment="1" applyProtection="1">
      <alignment horizontal="center"/>
      <protection hidden="1"/>
    </xf>
    <xf numFmtId="0" fontId="12" fillId="4" borderId="36" xfId="0" applyFont="1" applyFill="1" applyBorder="1" applyAlignment="1" applyProtection="1">
      <alignment horizontal="center"/>
      <protection hidden="1"/>
    </xf>
    <xf numFmtId="0" fontId="12" fillId="4" borderId="62" xfId="0" applyFont="1" applyFill="1" applyBorder="1" applyAlignment="1" applyProtection="1">
      <alignment horizontal="center"/>
      <protection hidden="1"/>
    </xf>
    <xf numFmtId="165" fontId="5" fillId="5" borderId="57" xfId="0" applyNumberFormat="1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Alignment="1">
      <alignment horizontal="center"/>
    </xf>
    <xf numFmtId="9" fontId="5" fillId="0" borderId="7" xfId="3" applyFont="1" applyFill="1" applyBorder="1" applyAlignment="1" applyProtection="1">
      <alignment horizontal="center" vertical="center"/>
      <protection locked="0"/>
    </xf>
    <xf numFmtId="5" fontId="5" fillId="5" borderId="10" xfId="1" applyNumberFormat="1" applyFont="1" applyFill="1" applyBorder="1" applyAlignment="1">
      <alignment horizontal="center" vertical="center"/>
    </xf>
    <xf numFmtId="5" fontId="5" fillId="5" borderId="9" xfId="1" applyNumberFormat="1" applyFont="1" applyFill="1" applyBorder="1" applyAlignment="1">
      <alignment horizontal="center" vertical="center"/>
    </xf>
    <xf numFmtId="165" fontId="8" fillId="0" borderId="69" xfId="0" applyNumberFormat="1" applyFont="1" applyBorder="1" applyAlignment="1" applyProtection="1">
      <alignment horizontal="center" vertical="center"/>
      <protection locked="0"/>
    </xf>
    <xf numFmtId="165" fontId="8" fillId="0" borderId="18" xfId="0" applyNumberFormat="1" applyFont="1" applyBorder="1" applyAlignment="1" applyProtection="1">
      <alignment horizontal="center" vertical="center"/>
      <protection locked="0"/>
    </xf>
    <xf numFmtId="165" fontId="8" fillId="0" borderId="13" xfId="0" applyNumberFormat="1" applyFont="1" applyBorder="1" applyAlignment="1" applyProtection="1">
      <alignment horizontal="center" vertical="center"/>
      <protection locked="0"/>
    </xf>
    <xf numFmtId="165" fontId="8" fillId="0" borderId="14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8" fillId="0" borderId="66" xfId="0" applyNumberFormat="1" applyFont="1" applyBorder="1" applyAlignment="1" applyProtection="1">
      <alignment horizontal="center" vertical="center"/>
      <protection locked="0"/>
    </xf>
    <xf numFmtId="165" fontId="5" fillId="12" borderId="24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9" fontId="5" fillId="0" borderId="8" xfId="0" applyNumberFormat="1" applyFont="1" applyBorder="1" applyAlignment="1" applyProtection="1">
      <alignment horizontal="center" vertical="center"/>
      <protection locked="0"/>
    </xf>
    <xf numFmtId="0" fontId="19" fillId="11" borderId="0" xfId="0" applyFont="1" applyFill="1" applyAlignment="1" applyProtection="1">
      <alignment horizontal="center" vertical="center" wrapText="1"/>
      <protection hidden="1"/>
    </xf>
    <xf numFmtId="0" fontId="20" fillId="11" borderId="0" xfId="0" applyFont="1" applyFill="1" applyAlignment="1" applyProtection="1">
      <alignment horizontal="center" vertical="center"/>
      <protection hidden="1"/>
    </xf>
    <xf numFmtId="165" fontId="20" fillId="11" borderId="0" xfId="0" applyNumberFormat="1" applyFont="1" applyFill="1" applyAlignment="1" applyProtection="1">
      <alignment horizontal="center" vertical="center"/>
      <protection hidden="1"/>
    </xf>
    <xf numFmtId="0" fontId="0" fillId="8" borderId="0" xfId="0" applyFill="1"/>
    <xf numFmtId="0" fontId="21" fillId="8" borderId="0" xfId="0" applyFont="1" applyFill="1"/>
    <xf numFmtId="5" fontId="18" fillId="8" borderId="0" xfId="0" applyNumberFormat="1" applyFont="1" applyFill="1" applyAlignment="1">
      <alignment horizontal="center" vertical="center"/>
    </xf>
    <xf numFmtId="166" fontId="18" fillId="8" borderId="0" xfId="0" applyNumberFormat="1" applyFont="1" applyFill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5" xfId="0" applyFont="1" applyFill="1" applyBorder="1" applyAlignment="1">
      <alignment horizontal="center" vertical="center"/>
    </xf>
    <xf numFmtId="0" fontId="5" fillId="12" borderId="67" xfId="0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/>
    </xf>
    <xf numFmtId="0" fontId="15" fillId="12" borderId="6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43" xfId="0" applyFont="1" applyFill="1" applyBorder="1" applyAlignment="1">
      <alignment horizontal="center" vertical="center"/>
    </xf>
    <xf numFmtId="0" fontId="17" fillId="10" borderId="64" xfId="0" applyFont="1" applyFill="1" applyBorder="1" applyAlignment="1">
      <alignment horizontal="center" vertical="center"/>
    </xf>
    <xf numFmtId="0" fontId="17" fillId="10" borderId="48" xfId="0" applyFont="1" applyFill="1" applyBorder="1" applyAlignment="1">
      <alignment horizontal="center" vertical="center"/>
    </xf>
    <xf numFmtId="0" fontId="17" fillId="10" borderId="49" xfId="0" applyFont="1" applyFill="1" applyBorder="1" applyAlignment="1">
      <alignment horizontal="center" vertical="center"/>
    </xf>
    <xf numFmtId="0" fontId="15" fillId="9" borderId="41" xfId="0" applyFont="1" applyFill="1" applyBorder="1" applyAlignment="1" applyProtection="1">
      <alignment horizontal="center" vertical="center"/>
      <protection hidden="1"/>
    </xf>
    <xf numFmtId="0" fontId="15" fillId="9" borderId="42" xfId="0" applyFont="1" applyFill="1" applyBorder="1" applyAlignment="1" applyProtection="1">
      <alignment horizontal="center" vertical="center"/>
      <protection hidden="1"/>
    </xf>
    <xf numFmtId="0" fontId="5" fillId="3" borderId="48" xfId="0" applyFont="1" applyFill="1" applyBorder="1" applyAlignment="1" applyProtection="1">
      <alignment horizontal="center" vertical="center"/>
      <protection hidden="1"/>
    </xf>
    <xf numFmtId="0" fontId="9" fillId="3" borderId="72" xfId="0" applyFont="1" applyFill="1" applyBorder="1" applyAlignment="1" applyProtection="1">
      <alignment horizontal="center" vertical="center"/>
      <protection hidden="1"/>
    </xf>
    <xf numFmtId="0" fontId="10" fillId="3" borderId="73" xfId="0" applyFont="1" applyFill="1" applyBorder="1" applyAlignment="1" applyProtection="1">
      <alignment horizontal="center" vertical="center"/>
      <protection hidden="1"/>
    </xf>
    <xf numFmtId="0" fontId="9" fillId="3" borderId="55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0" fontId="9" fillId="3" borderId="74" xfId="0" applyFont="1" applyFill="1" applyBorder="1" applyAlignment="1" applyProtection="1">
      <alignment horizontal="center" vertical="center"/>
      <protection hidden="1"/>
    </xf>
    <xf numFmtId="0" fontId="9" fillId="3" borderId="75" xfId="0" applyFont="1" applyFill="1" applyBorder="1" applyAlignment="1" applyProtection="1">
      <alignment horizontal="center" vertical="center"/>
      <protection hidden="1"/>
    </xf>
    <xf numFmtId="0" fontId="6" fillId="3" borderId="37" xfId="0" applyFont="1" applyFill="1" applyBorder="1" applyAlignment="1" applyProtection="1">
      <alignment horizontal="center" vertical="center"/>
      <protection hidden="1"/>
    </xf>
    <xf numFmtId="0" fontId="7" fillId="3" borderId="38" xfId="0" applyFont="1" applyFill="1" applyBorder="1" applyAlignment="1" applyProtection="1">
      <alignment horizontal="center" vertical="center"/>
      <protection hidden="1"/>
    </xf>
    <xf numFmtId="0" fontId="6" fillId="3" borderId="55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center" vertical="center"/>
      <protection hidden="1"/>
    </xf>
    <xf numFmtId="0" fontId="15" fillId="9" borderId="41" xfId="0" applyFont="1" applyFill="1" applyBorder="1" applyAlignment="1">
      <alignment horizontal="center" vertical="center"/>
    </xf>
    <xf numFmtId="0" fontId="15" fillId="9" borderId="42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8" borderId="54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700134</c:v>
                </c:pt>
                <c:pt idx="1">
                  <c:v>101239</c:v>
                </c:pt>
                <c:pt idx="2">
                  <c:v>0</c:v>
                </c:pt>
                <c:pt idx="3">
                  <c:v>29461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9-4EAD-9978-75C619596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8841344"/>
        <c:axId val="118842880"/>
        <c:axId val="0"/>
      </c:bar3DChart>
      <c:catAx>
        <c:axId val="1188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8842880"/>
        <c:crosses val="autoZero"/>
        <c:auto val="1"/>
        <c:lblAlgn val="ctr"/>
        <c:lblOffset val="100"/>
        <c:noMultiLvlLbl val="0"/>
      </c:catAx>
      <c:valAx>
        <c:axId val="118842880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841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700134</c:v>
                </c:pt>
                <c:pt idx="1">
                  <c:v>101239</c:v>
                </c:pt>
                <c:pt idx="2">
                  <c:v>29461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0-4FD8-B212-B9FEAE621D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19049216"/>
        <c:axId val="119051008"/>
        <c:axId val="0"/>
      </c:bar3DChart>
      <c:catAx>
        <c:axId val="1190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119051008"/>
        <c:crosses val="autoZero"/>
        <c:auto val="0"/>
        <c:lblAlgn val="ctr"/>
        <c:lblOffset val="100"/>
        <c:noMultiLvlLbl val="0"/>
      </c:catAx>
      <c:valAx>
        <c:axId val="11905100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904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485775</xdr:rowOff>
    </xdr:from>
    <xdr:to>
      <xdr:col>6</xdr:col>
      <xdr:colOff>0</xdr:colOff>
      <xdr:row>5</xdr:row>
      <xdr:rowOff>1171575</xdr:rowOff>
    </xdr:to>
    <xdr:sp macro="" textlink="">
      <xdr:nvSpPr>
        <xdr:cNvPr id="3073" name="Freeform 1"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>
          <a:spLocks/>
        </xdr:cNvSpPr>
      </xdr:nvSpPr>
      <xdr:spPr bwMode="auto">
        <a:xfrm>
          <a:off x="2371725" y="297180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5</xdr:row>
      <xdr:rowOff>352425</xdr:rowOff>
    </xdr:from>
    <xdr:to>
      <xdr:col>5</xdr:col>
      <xdr:colOff>238125</xdr:colOff>
      <xdr:row>6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ChangeArrowheads="1"/>
        </xdr:cNvSpPr>
      </xdr:nvSpPr>
      <xdr:spPr bwMode="auto">
        <a:xfrm>
          <a:off x="2705100" y="334327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5</xdr:row>
      <xdr:rowOff>361950</xdr:rowOff>
    </xdr:from>
    <xdr:to>
      <xdr:col>8</xdr:col>
      <xdr:colOff>0</xdr:colOff>
      <xdr:row>6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ChangeArrowheads="1"/>
        </xdr:cNvSpPr>
      </xdr:nvSpPr>
      <xdr:spPr bwMode="auto">
        <a:xfrm>
          <a:off x="6153150" y="33528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400-0000050C0000}"/>
            </a:ext>
          </a:extLst>
        </xdr:cNvPr>
        <xdr:cNvSpPr>
          <a:spLocks noChangeArrowheads="1"/>
        </xdr:cNvSpPr>
      </xdr:nvSpPr>
      <xdr:spPr bwMode="auto">
        <a:xfrm>
          <a:off x="0" y="198120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43536</xdr:colOff>
      <xdr:row>7</xdr:row>
      <xdr:rowOff>131466</xdr:rowOff>
    </xdr:from>
    <xdr:to>
      <xdr:col>3</xdr:col>
      <xdr:colOff>1001479</xdr:colOff>
      <xdr:row>9</xdr:row>
      <xdr:rowOff>117044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ChangeArrowheads="1"/>
        </xdr:cNvSpPr>
      </xdr:nvSpPr>
      <xdr:spPr bwMode="auto">
        <a:xfrm>
          <a:off x="43536" y="3531891"/>
          <a:ext cx="2329543" cy="585653"/>
        </a:xfrm>
        <a:prstGeom prst="rect">
          <a:avLst/>
        </a:prstGeom>
        <a:solidFill>
          <a:srgbClr val="C0C0C0">
            <a:alpha val="97000"/>
          </a:srgbClr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800000"/>
              </a:solidFill>
              <a:latin typeface="Arial"/>
              <a:cs typeface="Arial"/>
            </a:rPr>
            <a:t>Enter  the percentage of this inventory value that  you estimate is "water"</a:t>
          </a:r>
        </a:p>
      </xdr:txBody>
    </xdr:sp>
    <xdr:clientData/>
  </xdr:twoCellAnchor>
  <xdr:twoCellAnchor>
    <xdr:from>
      <xdr:col>6</xdr:col>
      <xdr:colOff>51708</xdr:colOff>
      <xdr:row>5</xdr:row>
      <xdr:rowOff>19050</xdr:rowOff>
    </xdr:from>
    <xdr:to>
      <xdr:col>7</xdr:col>
      <xdr:colOff>1099458</xdr:colOff>
      <xdr:row>5</xdr:row>
      <xdr:rowOff>1190625</xdr:rowOff>
    </xdr:to>
    <xdr:sp macro="" textlink="">
      <xdr:nvSpPr>
        <xdr:cNvPr id="3084" name="Freeform 12">
          <a:extLst>
            <a:ext uri="{FF2B5EF4-FFF2-40B4-BE49-F238E27FC236}">
              <a16:creationId xmlns:a16="http://schemas.microsoft.com/office/drawing/2014/main" id="{00000000-0008-0000-0400-00000C0C0000}"/>
            </a:ext>
          </a:extLst>
        </xdr:cNvPr>
        <xdr:cNvSpPr>
          <a:spLocks/>
        </xdr:cNvSpPr>
      </xdr:nvSpPr>
      <xdr:spPr bwMode="auto">
        <a:xfrm>
          <a:off x="4939394" y="2261507"/>
          <a:ext cx="2103664" cy="11715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5</xdr:row>
      <xdr:rowOff>358140</xdr:rowOff>
    </xdr:from>
    <xdr:to>
      <xdr:col>8</xdr:col>
      <xdr:colOff>1095375</xdr:colOff>
      <xdr:row>5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743712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oneCellAnchor>
    <xdr:from>
      <xdr:col>2</xdr:col>
      <xdr:colOff>314325</xdr:colOff>
      <xdr:row>11</xdr:row>
      <xdr:rowOff>104774</xdr:rowOff>
    </xdr:from>
    <xdr:ext cx="1333499" cy="6477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47775" y="4695824"/>
          <a:ext cx="1333499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% of inventory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under water</a:t>
          </a:r>
        </a:p>
      </xdr:txBody>
    </xdr:sp>
    <xdr:clientData/>
  </xdr:oneCellAnchor>
  <xdr:oneCellAnchor>
    <xdr:from>
      <xdr:col>6</xdr:col>
      <xdr:colOff>723900</xdr:colOff>
      <xdr:row>11</xdr:row>
      <xdr:rowOff>133350</xdr:rowOff>
    </xdr:from>
    <xdr:ext cx="1504950" cy="647701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5619750" y="4724400"/>
          <a:ext cx="1504950" cy="647701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en-US" sz="1600" b="1">
              <a:solidFill>
                <a:srgbClr val="FF0000"/>
              </a:solidFill>
            </a:rPr>
            <a:t>Total Water</a:t>
          </a:r>
        </a:p>
        <a:p>
          <a:pPr algn="r"/>
          <a:r>
            <a:rPr lang="en-US" sz="1600" b="1">
              <a:solidFill>
                <a:srgbClr val="FF0000"/>
              </a:solidFill>
            </a:rPr>
            <a:t>Dollars</a:t>
          </a:r>
        </a:p>
      </xdr:txBody>
    </xdr:sp>
    <xdr:clientData/>
  </xdr:oneCellAnchor>
  <xdr:twoCellAnchor>
    <xdr:from>
      <xdr:col>6</xdr:col>
      <xdr:colOff>1009650</xdr:colOff>
      <xdr:row>11</xdr:row>
      <xdr:rowOff>85725</xdr:rowOff>
    </xdr:from>
    <xdr:to>
      <xdr:col>9</xdr:col>
      <xdr:colOff>57150</xdr:colOff>
      <xdr:row>13</xdr:row>
      <xdr:rowOff>76200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905500" y="467677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257175</xdr:colOff>
      <xdr:row>11</xdr:row>
      <xdr:rowOff>66675</xdr:rowOff>
    </xdr:from>
    <xdr:to>
      <xdr:col>4</xdr:col>
      <xdr:colOff>1114425</xdr:colOff>
      <xdr:row>13</xdr:row>
      <xdr:rowOff>57150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90625" y="4657725"/>
          <a:ext cx="2352675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7"/>
  <sheetViews>
    <sheetView tabSelected="1" zoomScaleNormal="100" workbookViewId="0">
      <selection activeCell="K8" sqref="K8"/>
    </sheetView>
  </sheetViews>
  <sheetFormatPr defaultRowHeight="12.75" x14ac:dyDescent="0.2"/>
  <cols>
    <col min="1" max="1" width="4.5703125" customWidth="1"/>
    <col min="2" max="2" width="11.425781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x14ac:dyDescent="0.2">
      <c r="A2" s="55"/>
      <c r="B2" s="55"/>
      <c r="C2" s="55"/>
      <c r="D2" s="123" t="s">
        <v>3</v>
      </c>
      <c r="E2" s="124"/>
      <c r="F2" s="124"/>
      <c r="G2" s="124"/>
      <c r="H2" s="124"/>
      <c r="I2" s="125"/>
      <c r="J2" s="55"/>
      <c r="K2" s="55"/>
    </row>
    <row r="3" spans="1:11" ht="39.950000000000003" customHeight="1" thickBot="1" x14ac:dyDescent="0.25">
      <c r="A3" s="55"/>
      <c r="B3" s="55"/>
      <c r="C3" s="55"/>
      <c r="D3" s="126" t="s">
        <v>0</v>
      </c>
      <c r="E3" s="127"/>
      <c r="F3" s="127"/>
      <c r="G3" s="127"/>
      <c r="H3" s="127"/>
      <c r="I3" s="128"/>
      <c r="J3" s="55"/>
      <c r="K3" s="55"/>
    </row>
    <row r="4" spans="1:11" ht="39.950000000000003" customHeight="1" thickTop="1" thickBot="1" x14ac:dyDescent="0.25">
      <c r="A4" s="55"/>
      <c r="B4" s="55"/>
      <c r="C4" s="55"/>
      <c r="D4" s="49" t="s">
        <v>4</v>
      </c>
      <c r="E4" s="50" t="s">
        <v>5</v>
      </c>
      <c r="F4" s="51" t="s">
        <v>6</v>
      </c>
      <c r="G4" s="50" t="s">
        <v>7</v>
      </c>
      <c r="H4" s="52" t="s">
        <v>21</v>
      </c>
      <c r="I4" s="53" t="s">
        <v>24</v>
      </c>
      <c r="J4" s="54" t="s">
        <v>8</v>
      </c>
      <c r="K4" s="55"/>
    </row>
    <row r="5" spans="1:11" ht="39.950000000000003" customHeight="1" thickTop="1" x14ac:dyDescent="0.2">
      <c r="A5" s="55"/>
      <c r="B5" s="121" t="s">
        <v>1</v>
      </c>
      <c r="C5" s="122"/>
      <c r="D5" s="9">
        <v>42</v>
      </c>
      <c r="E5" s="7">
        <v>4</v>
      </c>
      <c r="F5" s="6">
        <v>3</v>
      </c>
      <c r="G5" s="5"/>
      <c r="H5" s="41"/>
      <c r="I5" s="47">
        <v>1</v>
      </c>
      <c r="J5" s="63">
        <f>SUM(D5:I5)</f>
        <v>50</v>
      </c>
      <c r="K5" s="55"/>
    </row>
    <row r="6" spans="1:11" ht="39.950000000000003" customHeight="1" thickBot="1" x14ac:dyDescent="0.25">
      <c r="A6" s="55"/>
      <c r="B6" s="119" t="s">
        <v>2</v>
      </c>
      <c r="C6" s="120"/>
      <c r="D6" s="99">
        <v>700134</v>
      </c>
      <c r="E6" s="100">
        <v>80324</v>
      </c>
      <c r="F6" s="101">
        <v>20915</v>
      </c>
      <c r="G6" s="102"/>
      <c r="H6" s="103"/>
      <c r="I6" s="104">
        <v>29461</v>
      </c>
      <c r="J6" s="105">
        <f>SUM(D6:I6)</f>
        <v>830834</v>
      </c>
      <c r="K6" s="55"/>
    </row>
    <row r="7" spans="1:11" ht="94.5" customHeight="1" x14ac:dyDescent="0.2">
      <c r="A7" s="55"/>
      <c r="B7" s="55"/>
      <c r="C7" s="55"/>
      <c r="D7" s="48"/>
      <c r="E7" s="8"/>
      <c r="F7" s="3"/>
      <c r="G7" s="4"/>
      <c r="H7" s="1"/>
      <c r="I7" s="42"/>
      <c r="J7" s="56"/>
      <c r="K7" s="55"/>
    </row>
    <row r="8" spans="1:11" ht="39.75" customHeight="1" thickBot="1" x14ac:dyDescent="0.25">
      <c r="A8" s="55"/>
      <c r="B8" s="55"/>
      <c r="C8" s="55"/>
      <c r="D8" s="57">
        <f>D5</f>
        <v>42</v>
      </c>
      <c r="E8" s="57">
        <f>SUM(E5:F5)</f>
        <v>7</v>
      </c>
      <c r="F8" s="115" t="s">
        <v>9</v>
      </c>
      <c r="G8" s="116"/>
      <c r="H8" s="60">
        <f>SUM(G5:H5)</f>
        <v>0</v>
      </c>
      <c r="I8" s="61">
        <f>I5</f>
        <v>1</v>
      </c>
      <c r="J8" s="55"/>
      <c r="K8" s="55"/>
    </row>
    <row r="9" spans="1:11" ht="39.950000000000003" customHeight="1" thickBot="1" x14ac:dyDescent="0.25">
      <c r="A9" s="55"/>
      <c r="B9" s="55"/>
      <c r="C9" s="55"/>
      <c r="D9" s="58">
        <f>D6</f>
        <v>700134</v>
      </c>
      <c r="E9" s="59">
        <f>SUM(E6:F6)</f>
        <v>101239</v>
      </c>
      <c r="F9" s="117" t="s">
        <v>2</v>
      </c>
      <c r="G9" s="118"/>
      <c r="H9" s="62">
        <f>SUM(G6:H6)</f>
        <v>0</v>
      </c>
      <c r="I9" s="58">
        <f>I6</f>
        <v>29461</v>
      </c>
      <c r="J9" s="106">
        <f>H9+I9</f>
        <v>29461</v>
      </c>
      <c r="K9" s="55"/>
    </row>
    <row r="10" spans="1:11" ht="13.5" thickTop="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5" spans="1:11" x14ac:dyDescent="0.2">
      <c r="C15" s="38"/>
      <c r="D15" s="38" t="s">
        <v>18</v>
      </c>
      <c r="E15" s="38" t="s">
        <v>19</v>
      </c>
      <c r="F15" s="38" t="s">
        <v>20</v>
      </c>
    </row>
    <row r="16" spans="1:11" x14ac:dyDescent="0.2">
      <c r="C16" s="38" t="s">
        <v>16</v>
      </c>
      <c r="D16" s="39">
        <f>D9</f>
        <v>700134</v>
      </c>
      <c r="E16" s="39">
        <f>E9</f>
        <v>101239</v>
      </c>
      <c r="F16" s="39">
        <f>H9</f>
        <v>0</v>
      </c>
    </row>
    <row r="17" spans="3:6" x14ac:dyDescent="0.2">
      <c r="C17" s="38" t="s">
        <v>17</v>
      </c>
      <c r="D17" s="38">
        <f>D8</f>
        <v>42</v>
      </c>
      <c r="E17" s="38">
        <f>E8</f>
        <v>7</v>
      </c>
      <c r="F17" s="38">
        <f>H8</f>
        <v>0</v>
      </c>
    </row>
  </sheetData>
  <sheetProtection sheet="1" objects="1" scenarios="1"/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W43"/>
  <sheetViews>
    <sheetView zoomScaleNormal="100" workbookViewId="0"/>
  </sheetViews>
  <sheetFormatPr defaultRowHeight="12.75" x14ac:dyDescent="0.2"/>
  <sheetData>
    <row r="1" spans="1:23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</row>
    <row r="29" spans="1:23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3.6" customHeight="1" x14ac:dyDescent="0.25">
      <c r="A30" s="40"/>
      <c r="B30" s="40"/>
      <c r="C30" s="40"/>
      <c r="D30" s="40"/>
      <c r="E30" s="44" t="s">
        <v>18</v>
      </c>
      <c r="F30" s="44" t="s">
        <v>19</v>
      </c>
      <c r="G30" s="44" t="s">
        <v>20</v>
      </c>
      <c r="H30" s="44" t="s">
        <v>22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</row>
    <row r="31" spans="1:23" ht="5.45" customHeight="1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</row>
    <row r="32" spans="1:23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</row>
    <row r="33" spans="1:23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-0.249977111117893"/>
  </sheetPr>
  <dimension ref="A1:I15"/>
  <sheetViews>
    <sheetView zoomScaleNormal="100" workbookViewId="0">
      <selection activeCell="G13" sqref="G13"/>
    </sheetView>
  </sheetViews>
  <sheetFormatPr defaultRowHeight="12.75" x14ac:dyDescent="0.2"/>
  <cols>
    <col min="1" max="1" width="4.5703125" customWidth="1"/>
    <col min="2" max="3" width="18.140625" customWidth="1"/>
    <col min="4" max="4" width="17.85546875" customWidth="1"/>
    <col min="5" max="5" width="15.42578125" customWidth="1"/>
    <col min="6" max="7" width="16.42578125" customWidth="1"/>
    <col min="8" max="8" width="18.5703125" customWidth="1"/>
    <col min="9" max="9" width="4" customWidth="1"/>
  </cols>
  <sheetData>
    <row r="1" spans="1:9" ht="20.25" customHeight="1" thickBot="1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ht="20.45" customHeight="1" thickBot="1" x14ac:dyDescent="0.25">
      <c r="A2" s="67"/>
      <c r="B2" s="129" t="s">
        <v>3</v>
      </c>
      <c r="C2" s="130"/>
      <c r="D2" s="130"/>
      <c r="E2" s="130"/>
      <c r="F2" s="130"/>
      <c r="G2" s="130"/>
      <c r="H2" s="65"/>
      <c r="I2" s="67"/>
    </row>
    <row r="3" spans="1:9" ht="39.6" hidden="1" customHeight="1" thickBot="1" x14ac:dyDescent="0.25">
      <c r="A3" s="67"/>
      <c r="B3" s="131" t="s">
        <v>0</v>
      </c>
      <c r="C3" s="131"/>
      <c r="D3" s="131"/>
      <c r="E3" s="131"/>
      <c r="F3" s="131"/>
      <c r="G3" s="131"/>
      <c r="H3" s="66"/>
      <c r="I3" s="67"/>
    </row>
    <row r="4" spans="1:9" ht="39.6" hidden="1" customHeight="1" thickBot="1" x14ac:dyDescent="0.25">
      <c r="A4" s="67"/>
      <c r="B4" s="64" t="s">
        <v>4</v>
      </c>
      <c r="C4" s="10" t="s">
        <v>5</v>
      </c>
      <c r="D4" s="11" t="s">
        <v>6</v>
      </c>
      <c r="E4" s="10" t="s">
        <v>7</v>
      </c>
      <c r="F4" s="12" t="s">
        <v>23</v>
      </c>
      <c r="G4" s="43" t="s">
        <v>24</v>
      </c>
      <c r="H4" s="13" t="s">
        <v>8</v>
      </c>
      <c r="I4" s="67"/>
    </row>
    <row r="5" spans="1:9" ht="39.6" hidden="1" customHeight="1" x14ac:dyDescent="0.2">
      <c r="A5" s="67"/>
      <c r="B5" s="14">
        <f>'Stock Analysis'!D5</f>
        <v>42</v>
      </c>
      <c r="C5" s="14">
        <f>'Stock Analysis'!E5</f>
        <v>4</v>
      </c>
      <c r="D5" s="14">
        <f>'Stock Analysis'!F5</f>
        <v>3</v>
      </c>
      <c r="E5" s="14">
        <f>'Stock Analysis'!G5</f>
        <v>0</v>
      </c>
      <c r="F5" s="14">
        <f>'Stock Analysis'!H5</f>
        <v>0</v>
      </c>
      <c r="G5" s="14">
        <f>'Stock Analysis'!I5</f>
        <v>1</v>
      </c>
      <c r="H5" s="15">
        <f>SUM(B5:F5)</f>
        <v>49</v>
      </c>
      <c r="I5" s="67"/>
    </row>
    <row r="6" spans="1:9" ht="39.950000000000003" hidden="1" customHeight="1" thickBot="1" x14ac:dyDescent="0.25">
      <c r="A6" s="67"/>
      <c r="B6" s="16">
        <f>'Stock Analysis'!D6</f>
        <v>700134</v>
      </c>
      <c r="C6" s="17">
        <f>'Stock Analysis'!E6</f>
        <v>80324</v>
      </c>
      <c r="D6" s="18">
        <f>'Stock Analysis'!F6</f>
        <v>20915</v>
      </c>
      <c r="E6" s="19">
        <f>'Stock Analysis'!G6</f>
        <v>0</v>
      </c>
      <c r="F6" s="20">
        <f>'Stock Analysis'!H6</f>
        <v>0</v>
      </c>
      <c r="G6" s="20">
        <f>'Stock Analysis'!I6</f>
        <v>29461</v>
      </c>
      <c r="H6" s="21">
        <f>SUM(B6:G6)</f>
        <v>830834</v>
      </c>
      <c r="I6" s="67"/>
    </row>
    <row r="7" spans="1:9" ht="94.5" customHeight="1" x14ac:dyDescent="0.2">
      <c r="A7" s="67"/>
      <c r="B7" s="70"/>
      <c r="C7" s="22"/>
      <c r="D7" s="23"/>
      <c r="E7" s="24"/>
      <c r="F7" s="25"/>
      <c r="G7" s="42"/>
      <c r="H7" s="108"/>
      <c r="I7" s="67"/>
    </row>
    <row r="8" spans="1:9" ht="30" customHeight="1" thickBot="1" x14ac:dyDescent="0.3">
      <c r="A8" s="67"/>
      <c r="B8" s="75">
        <f>B5</f>
        <v>42</v>
      </c>
      <c r="C8" s="75">
        <f>SUM(C5:D5)</f>
        <v>7</v>
      </c>
      <c r="D8" s="138" t="s">
        <v>9</v>
      </c>
      <c r="E8" s="139"/>
      <c r="F8" s="87">
        <f>SUM(E5:F5)</f>
        <v>0</v>
      </c>
      <c r="G8" s="46">
        <f>G5</f>
        <v>1</v>
      </c>
      <c r="H8" s="109">
        <f>SUM(B8+C8+F8+G8)</f>
        <v>50</v>
      </c>
      <c r="I8" s="67"/>
    </row>
    <row r="9" spans="1:9" ht="28.5" customHeight="1" thickBot="1" x14ac:dyDescent="0.3">
      <c r="A9" s="67"/>
      <c r="B9" s="76">
        <f>B6</f>
        <v>700134</v>
      </c>
      <c r="C9" s="77">
        <f>SUM(C6:D6)</f>
        <v>101239</v>
      </c>
      <c r="D9" s="140" t="s">
        <v>2</v>
      </c>
      <c r="E9" s="141"/>
      <c r="F9" s="88">
        <f>SUM(E6:F6)</f>
        <v>0</v>
      </c>
      <c r="G9" s="45">
        <f>G6</f>
        <v>29461</v>
      </c>
      <c r="H9" s="110">
        <f>SUM(B9+C9+F9+G9)</f>
        <v>830834</v>
      </c>
      <c r="I9" s="67"/>
    </row>
    <row r="10" spans="1:9" ht="19.5" thickTop="1" thickBot="1" x14ac:dyDescent="0.3">
      <c r="A10" s="67"/>
      <c r="B10" s="78"/>
      <c r="C10" s="79"/>
      <c r="D10" s="69"/>
      <c r="E10" s="68"/>
      <c r="F10" s="89"/>
      <c r="G10" s="89"/>
      <c r="H10" s="67"/>
      <c r="I10" s="67"/>
    </row>
    <row r="11" spans="1:9" ht="28.35" customHeight="1" thickTop="1" thickBot="1" x14ac:dyDescent="0.3">
      <c r="A11" s="67"/>
      <c r="B11" s="80">
        <f>IF(ISERROR(B8/H8),"0",(B8/H8))</f>
        <v>0.84</v>
      </c>
      <c r="C11" s="81">
        <f>IF(ISERROR(C8/H8),"0",C8/H8)</f>
        <v>0.14000000000000001</v>
      </c>
      <c r="D11" s="132" t="s">
        <v>13</v>
      </c>
      <c r="E11" s="133"/>
      <c r="F11" s="90">
        <f>IF(ISERROR(F8/H8),"0",(F8/H8))</f>
        <v>0</v>
      </c>
      <c r="G11" s="90">
        <f>IF(ISERROR(G8/H8),"0",(G8/H8))</f>
        <v>0.02</v>
      </c>
      <c r="H11" s="67"/>
      <c r="I11" s="67"/>
    </row>
    <row r="12" spans="1:9" ht="23.45" customHeight="1" thickBot="1" x14ac:dyDescent="0.3">
      <c r="A12" s="67"/>
      <c r="B12" s="82">
        <f>IF(ISERROR(B6/H9),"0",(B6/H9))</f>
        <v>0.84268819042070975</v>
      </c>
      <c r="C12" s="83">
        <f>IF(ISERROR(C9/H9),"0",C9/H9)</f>
        <v>0.1218522592960808</v>
      </c>
      <c r="D12" s="134" t="s">
        <v>14</v>
      </c>
      <c r="E12" s="135"/>
      <c r="F12" s="91">
        <f>IF(ISERROR(F9/H9),"0",(F9/H9))</f>
        <v>0</v>
      </c>
      <c r="G12" s="91">
        <f>IF(ISERROR(G9/H9),"0",(G9/H9))</f>
        <v>3.54595502832094E-2</v>
      </c>
      <c r="H12" s="67"/>
      <c r="I12" s="67"/>
    </row>
    <row r="13" spans="1:9" ht="22.5" customHeight="1" thickTop="1" thickBot="1" x14ac:dyDescent="0.3">
      <c r="A13" s="67"/>
      <c r="B13" s="84"/>
      <c r="C13" s="85"/>
      <c r="D13" s="69"/>
      <c r="E13" s="68"/>
      <c r="F13" s="92" t="s">
        <v>25</v>
      </c>
      <c r="G13" s="93"/>
      <c r="H13" s="67"/>
      <c r="I13" s="67"/>
    </row>
    <row r="14" spans="1:9" ht="28.5" customHeight="1" thickTop="1" thickBot="1" x14ac:dyDescent="0.3">
      <c r="A14" s="67"/>
      <c r="B14" s="86">
        <f>IF(ISERROR(B9/B8),"0",B9/B8)</f>
        <v>16669.857142857141</v>
      </c>
      <c r="C14" s="86">
        <f>IF(ISERROR(C9/C8),"0",C9/C8)</f>
        <v>14462.714285714286</v>
      </c>
      <c r="D14" s="136" t="s">
        <v>12</v>
      </c>
      <c r="E14" s="137"/>
      <c r="F14" s="94" t="str">
        <f>IF(ISERROR(F9/F8),"0",F9/F8)</f>
        <v>0</v>
      </c>
      <c r="G14" s="88">
        <f>IF(ISERROR(G9/G8),"0",G9/G8)</f>
        <v>29461</v>
      </c>
      <c r="H14" s="67"/>
      <c r="I14" s="67"/>
    </row>
    <row r="15" spans="1:9" ht="26.45" customHeight="1" thickTop="1" x14ac:dyDescent="0.2">
      <c r="A15" s="67"/>
      <c r="B15" s="67"/>
      <c r="C15" s="67"/>
      <c r="D15" s="67"/>
      <c r="E15" s="67"/>
      <c r="F15" s="67"/>
      <c r="G15" s="67"/>
      <c r="H15" s="67"/>
      <c r="I15" s="67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C000"/>
  </sheetPr>
  <dimension ref="A1:K14"/>
  <sheetViews>
    <sheetView zoomScaleNormal="100" workbookViewId="0">
      <selection activeCell="E9" sqref="E9"/>
    </sheetView>
  </sheetViews>
  <sheetFormatPr defaultRowHeight="12.75" x14ac:dyDescent="0.2"/>
  <cols>
    <col min="1" max="1" width="4.5703125" customWidth="1"/>
    <col min="3" max="3" width="6.42578125" customWidth="1"/>
    <col min="4" max="4" width="15.42578125" customWidth="1"/>
    <col min="5" max="5" width="18.140625" customWidth="1"/>
    <col min="6" max="6" width="17.85546875" customWidth="1"/>
    <col min="7" max="7" width="15.42578125" customWidth="1"/>
    <col min="8" max="9" width="16.42578125" customWidth="1"/>
    <col min="10" max="10" width="15.42578125" customWidth="1"/>
    <col min="11" max="11" width="5.85546875" style="2" customWidth="1"/>
  </cols>
  <sheetData>
    <row r="1" spans="1:11" ht="24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39.950000000000003" customHeight="1" thickBot="1" x14ac:dyDescent="0.25">
      <c r="A2" s="55"/>
      <c r="B2" s="55"/>
      <c r="C2" s="55"/>
      <c r="D2" s="142" t="s">
        <v>15</v>
      </c>
      <c r="E2" s="143"/>
      <c r="F2" s="143"/>
      <c r="G2" s="143"/>
      <c r="H2" s="143"/>
      <c r="I2" s="143"/>
      <c r="J2" s="73"/>
      <c r="K2" s="55"/>
    </row>
    <row r="3" spans="1:11" ht="26.25" customHeight="1" thickBot="1" x14ac:dyDescent="0.25">
      <c r="A3" s="55"/>
      <c r="B3" s="150"/>
      <c r="C3" s="151"/>
      <c r="D3" s="144" t="s">
        <v>0</v>
      </c>
      <c r="E3" s="145"/>
      <c r="F3" s="145"/>
      <c r="G3" s="145"/>
      <c r="H3" s="145"/>
      <c r="I3" s="145"/>
      <c r="J3" s="74"/>
      <c r="K3" s="55"/>
    </row>
    <row r="4" spans="1:11" ht="29.25" customHeight="1" x14ac:dyDescent="0.2">
      <c r="A4" s="55"/>
      <c r="B4" s="152"/>
      <c r="C4" s="153"/>
      <c r="D4" s="26" t="s">
        <v>4</v>
      </c>
      <c r="E4" s="27" t="s">
        <v>5</v>
      </c>
      <c r="F4" s="28" t="s">
        <v>6</v>
      </c>
      <c r="G4" s="27" t="s">
        <v>7</v>
      </c>
      <c r="H4" s="29" t="s">
        <v>23</v>
      </c>
      <c r="I4" s="43" t="s">
        <v>24</v>
      </c>
      <c r="J4" s="30" t="s">
        <v>8</v>
      </c>
      <c r="K4" s="55"/>
    </row>
    <row r="5" spans="1:11" ht="29.1" customHeight="1" thickBot="1" x14ac:dyDescent="0.25">
      <c r="A5" s="55"/>
      <c r="B5" s="148" t="s">
        <v>2</v>
      </c>
      <c r="C5" s="149"/>
      <c r="D5" s="31">
        <f>'Stock Analysis'!D6</f>
        <v>700134</v>
      </c>
      <c r="E5" s="32">
        <f>'Stock Analysis'!E6</f>
        <v>80324</v>
      </c>
      <c r="F5" s="33">
        <f>'Stock Analysis'!F6</f>
        <v>20915</v>
      </c>
      <c r="G5" s="34">
        <f>'Stock Analysis'!G6</f>
        <v>0</v>
      </c>
      <c r="H5" s="35">
        <f>'Stock Analysis'!H6</f>
        <v>0</v>
      </c>
      <c r="I5" s="20">
        <f>'Stock Analysis'!I6</f>
        <v>29461</v>
      </c>
      <c r="J5" s="36">
        <f>'Stock Analysis'!J6</f>
        <v>830834</v>
      </c>
      <c r="K5" s="55"/>
    </row>
    <row r="6" spans="1:11" ht="94.5" customHeight="1" thickBot="1" x14ac:dyDescent="0.25">
      <c r="A6" s="55"/>
      <c r="B6" s="55"/>
      <c r="C6" s="55"/>
      <c r="D6" s="71"/>
      <c r="E6" s="37"/>
      <c r="F6" s="3"/>
      <c r="G6" s="4"/>
      <c r="H6" s="1"/>
      <c r="I6" s="42"/>
      <c r="J6" s="56"/>
      <c r="K6" s="55"/>
    </row>
    <row r="7" spans="1:11" ht="27" customHeight="1" thickBot="1" x14ac:dyDescent="0.3">
      <c r="A7" s="55"/>
      <c r="B7" s="55"/>
      <c r="C7" s="55"/>
      <c r="D7" s="72"/>
      <c r="E7" s="95">
        <f>SUM(E5:F5)</f>
        <v>101239</v>
      </c>
      <c r="F7" s="146" t="s">
        <v>2</v>
      </c>
      <c r="G7" s="147"/>
      <c r="H7" s="45">
        <f>SUM(G5:H5)</f>
        <v>0</v>
      </c>
      <c r="I7" s="45">
        <f>I5</f>
        <v>29461</v>
      </c>
      <c r="J7" s="55"/>
      <c r="K7" s="55"/>
    </row>
    <row r="8" spans="1:11" ht="14.25" thickTop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33" customHeight="1" thickTop="1" thickBot="1" x14ac:dyDescent="0.25">
      <c r="A9" s="55"/>
      <c r="B9" s="55"/>
      <c r="C9" s="55"/>
      <c r="D9" s="55"/>
      <c r="E9" s="96">
        <v>0.1</v>
      </c>
      <c r="F9" s="115" t="s">
        <v>11</v>
      </c>
      <c r="G9" s="154"/>
      <c r="H9" s="107">
        <v>0.15</v>
      </c>
      <c r="I9" s="107">
        <v>0.25</v>
      </c>
      <c r="J9" s="55"/>
      <c r="K9" s="55"/>
    </row>
    <row r="10" spans="1:11" ht="33" customHeight="1" thickBot="1" x14ac:dyDescent="0.25">
      <c r="A10" s="55"/>
      <c r="B10" s="55"/>
      <c r="C10" s="55"/>
      <c r="D10" s="55"/>
      <c r="E10" s="97">
        <f>E7*E9</f>
        <v>10123.900000000001</v>
      </c>
      <c r="F10" s="146" t="s">
        <v>10</v>
      </c>
      <c r="G10" s="147"/>
      <c r="H10" s="98">
        <f>H7*H9</f>
        <v>0</v>
      </c>
      <c r="I10" s="98">
        <f>I7*I9</f>
        <v>7365.25</v>
      </c>
      <c r="J10" s="55"/>
      <c r="K10" s="55"/>
    </row>
    <row r="11" spans="1:11" ht="13.5" thickTop="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ht="42.6" customHeight="1" x14ac:dyDescent="0.2">
      <c r="A13" s="111"/>
      <c r="B13" s="111"/>
      <c r="C13" s="111"/>
      <c r="D13" s="111"/>
      <c r="E13" s="114">
        <f>IF(ISERROR(I13/J5),"0",I13/J5)</f>
        <v>2.1050113500410434E-2</v>
      </c>
      <c r="F13" s="111"/>
      <c r="G13" s="111"/>
      <c r="H13" s="111"/>
      <c r="I13" s="113">
        <f>E10+H10+I10</f>
        <v>17489.150000000001</v>
      </c>
      <c r="J13" s="112"/>
      <c r="K13" s="111"/>
    </row>
    <row r="14" spans="1:11" x14ac:dyDescent="0.2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</sheetData>
  <sheetProtection sheet="1" objects="1" scenarios="1"/>
  <mergeCells count="7">
    <mergeCell ref="D2:I2"/>
    <mergeCell ref="D3:I3"/>
    <mergeCell ref="F10:G10"/>
    <mergeCell ref="F7:G7"/>
    <mergeCell ref="B5:C5"/>
    <mergeCell ref="B3:C4"/>
    <mergeCell ref="F9:G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Water Analysis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Sheldon Osofsky</cp:lastModifiedBy>
  <cp:lastPrinted>2008-05-15T17:16:52Z</cp:lastPrinted>
  <dcterms:created xsi:type="dcterms:W3CDTF">2008-04-22T17:08:07Z</dcterms:created>
  <dcterms:modified xsi:type="dcterms:W3CDTF">2023-09-05T15:28:51Z</dcterms:modified>
</cp:coreProperties>
</file>