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otors.int\data\users\mevans\Downloads\"/>
    </mc:Choice>
  </mc:AlternateContent>
  <bookViews>
    <workbookView xWindow="0" yWindow="0" windowWidth="20520" windowHeight="10230"/>
  </bookViews>
  <sheets>
    <sheet name="Stock Analysis" sheetId="1" r:id="rId1"/>
    <sheet name="Stock Graph" sheetId="6" r:id="rId2"/>
    <sheet name="Old and Dead" sheetId="11" r:id="rId3"/>
    <sheet name="Supply Analysis" sheetId="5" r:id="rId4"/>
    <sheet name="&quot;Net&quot; Effect" sheetId="12" r:id="rId5"/>
  </sheets>
  <definedNames>
    <definedName name="_xlnm.Print_Area" localSheetId="0">'Stock Analysis'!#REF!</definedName>
    <definedName name="_xlnm.Print_Area" localSheetId="3">'Supply Analysis'!#REF!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" i="12" l="1"/>
  <c r="I18" i="12" s="1"/>
  <c r="G5" i="5" l="1"/>
  <c r="F5" i="5"/>
  <c r="G6" i="5" l="1"/>
  <c r="G9" i="5" s="1"/>
  <c r="G8" i="5"/>
  <c r="J5" i="1"/>
  <c r="J6" i="1"/>
  <c r="I9" i="1"/>
  <c r="I8" i="1"/>
  <c r="H9" i="1"/>
  <c r="H8" i="1"/>
  <c r="F17" i="1" s="1"/>
  <c r="E8" i="1"/>
  <c r="E17" i="1" s="1"/>
  <c r="E9" i="1"/>
  <c r="E16" i="1" s="1"/>
  <c r="D9" i="1"/>
  <c r="D16" i="1" s="1"/>
  <c r="D8" i="1"/>
  <c r="D17" i="1" s="1"/>
  <c r="E6" i="5"/>
  <c r="F6" i="5"/>
  <c r="E5" i="5"/>
  <c r="B6" i="5"/>
  <c r="C6" i="5"/>
  <c r="D6" i="5"/>
  <c r="B5" i="5"/>
  <c r="C5" i="5"/>
  <c r="D5" i="5"/>
  <c r="B9" i="5" l="1"/>
  <c r="F16" i="1"/>
  <c r="J9" i="1"/>
  <c r="I4" i="12" s="1"/>
  <c r="I6" i="12" s="1"/>
  <c r="I8" i="12" s="1"/>
  <c r="I16" i="12" s="1"/>
  <c r="I19" i="12" s="1"/>
  <c r="G14" i="5"/>
  <c r="H6" i="5"/>
  <c r="H5" i="5"/>
  <c r="F8" i="5"/>
  <c r="F9" i="5"/>
  <c r="C8" i="5"/>
  <c r="C9" i="5"/>
  <c r="B8" i="5"/>
  <c r="H8" i="5" l="1"/>
  <c r="B11" i="5" s="1"/>
  <c r="H9" i="5"/>
  <c r="B14" i="5"/>
  <c r="F14" i="5"/>
  <c r="C14" i="5"/>
  <c r="G11" i="5" l="1"/>
  <c r="C11" i="5"/>
  <c r="G12" i="5"/>
  <c r="B12" i="5"/>
  <c r="C12" i="5"/>
  <c r="F12" i="5"/>
  <c r="F11" i="5"/>
</calcChain>
</file>

<file path=xl/sharedStrings.xml><?xml version="1.0" encoding="utf-8"?>
<sst xmlns="http://schemas.openxmlformats.org/spreadsheetml/2006/main" count="64" uniqueCount="41">
  <si>
    <t>Days In Stock</t>
  </si>
  <si>
    <t># Of Units</t>
  </si>
  <si>
    <t>Dollars</t>
  </si>
  <si>
    <t>Pre-Owned Stock Analysis</t>
  </si>
  <si>
    <t>0-30</t>
  </si>
  <si>
    <t>31-45</t>
  </si>
  <si>
    <t>46-60</t>
  </si>
  <si>
    <t>61-90</t>
  </si>
  <si>
    <t>Total</t>
  </si>
  <si>
    <t>Units</t>
  </si>
  <si>
    <t>Average Cost per Unit</t>
  </si>
  <si>
    <t>Percent of total in Units</t>
  </si>
  <si>
    <t>Percent of total in $</t>
  </si>
  <si>
    <t>dollars</t>
  </si>
  <si>
    <t>units</t>
  </si>
  <si>
    <t>Fresh</t>
  </si>
  <si>
    <t>At Risk</t>
  </si>
  <si>
    <t>Old</t>
  </si>
  <si>
    <t>90-120</t>
  </si>
  <si>
    <t>Dead</t>
  </si>
  <si>
    <t>91 - 120</t>
  </si>
  <si>
    <t>121+</t>
  </si>
  <si>
    <t>.</t>
  </si>
  <si>
    <t>Floor Plan vs. Total Dealership Profitability</t>
  </si>
  <si>
    <r>
      <t>AGED</t>
    </r>
    <r>
      <rPr>
        <b/>
        <sz val="12"/>
        <rFont val="Times New Roman"/>
        <family val="1"/>
      </rPr>
      <t xml:space="preserve"> New Vehicle Inventory </t>
    </r>
    <r>
      <rPr>
        <b/>
        <i/>
        <sz val="10"/>
        <rFont val="Times New Roman"/>
        <family val="1"/>
      </rPr>
      <t xml:space="preserve"> (in dollars)</t>
    </r>
  </si>
  <si>
    <t>Current Floor Plan Interest Rate</t>
  </si>
  <si>
    <t>x</t>
  </si>
  <si>
    <r>
      <t xml:space="preserve">Annual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</si>
  <si>
    <t>=</t>
  </si>
  <si>
    <t>÷</t>
  </si>
  <si>
    <t>÷12</t>
  </si>
  <si>
    <r>
      <t xml:space="preserve">Monthly Floor Plan Expense for </t>
    </r>
    <r>
      <rPr>
        <b/>
        <i/>
        <sz val="12"/>
        <color indexed="62"/>
        <rFont val="Times New Roman"/>
        <family val="1"/>
      </rPr>
      <t>AGED</t>
    </r>
    <r>
      <rPr>
        <b/>
        <sz val="12"/>
        <color indexed="62"/>
        <rFont val="Times New Roman"/>
        <family val="1"/>
      </rPr>
      <t xml:space="preserve"> Inventory </t>
    </r>
  </si>
  <si>
    <t>(or Floor Plan Savings if not in stock)</t>
  </si>
  <si>
    <t>Total Dealership Profit Y.T.D.</t>
  </si>
  <si>
    <r>
      <t xml:space="preserve">Statement Month  </t>
    </r>
    <r>
      <rPr>
        <b/>
        <i/>
        <sz val="12"/>
        <rFont val="Times New Roman"/>
        <family val="1"/>
      </rPr>
      <t>(example:  May = 5)</t>
    </r>
  </si>
  <si>
    <r>
      <t xml:space="preserve">Total Dealership Profit    </t>
    </r>
    <r>
      <rPr>
        <b/>
        <i/>
        <sz val="12"/>
        <color indexed="62"/>
        <rFont val="Times New Roman"/>
        <family val="1"/>
      </rPr>
      <t>(Average month)</t>
    </r>
  </si>
  <si>
    <r>
      <t xml:space="preserve">Monthly Floor Plan Expense for </t>
    </r>
    <r>
      <rPr>
        <b/>
        <i/>
        <sz val="12"/>
        <rFont val="Times New Roman"/>
        <family val="1"/>
      </rPr>
      <t>AGED</t>
    </r>
    <r>
      <rPr>
        <b/>
        <sz val="12"/>
        <rFont val="Times New Roman"/>
        <family val="1"/>
      </rPr>
      <t xml:space="preserve"> Inventory </t>
    </r>
    <r>
      <rPr>
        <b/>
        <sz val="9"/>
        <rFont val="Times New Roman"/>
        <family val="1"/>
      </rPr>
      <t xml:space="preserve"> </t>
    </r>
    <r>
      <rPr>
        <b/>
        <i/>
        <sz val="9"/>
        <rFont val="Times New Roman"/>
        <family val="1"/>
      </rPr>
      <t>(from above)</t>
    </r>
  </si>
  <si>
    <r>
      <t xml:space="preserve">Total Dealership Profit Y.T.D.   </t>
    </r>
    <r>
      <rPr>
        <b/>
        <i/>
        <sz val="12"/>
        <rFont val="Times New Roman"/>
        <family val="1"/>
      </rPr>
      <t>(average month)</t>
    </r>
  </si>
  <si>
    <t>Increase in Total Dealership Net Profit</t>
  </si>
  <si>
    <t>(without aged inventory)</t>
  </si>
  <si>
    <t>New Stock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</si>
</sst>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&quot;$&quot;#,##0.00"/>
  </numFmts>
  <fonts count="4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14"/>
      <color indexed="32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sz val="10"/>
      <color indexed="9"/>
      <name val="Arial"/>
    </font>
    <font>
      <sz val="14"/>
      <name val="Arial"/>
      <family val="2"/>
    </font>
    <font>
      <sz val="14"/>
      <color theme="0" tint="-0.249977111117893"/>
      <name val="Arial"/>
      <family val="2"/>
    </font>
    <font>
      <b/>
      <sz val="16"/>
      <name val="Arial"/>
      <family val="2"/>
    </font>
    <font>
      <b/>
      <sz val="18"/>
      <color rgb="FF800000"/>
      <name val="Arial"/>
      <family val="2"/>
    </font>
    <font>
      <b/>
      <sz val="10"/>
      <color rgb="FF80000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2"/>
      <name val="Arial"/>
    </font>
    <font>
      <b/>
      <i/>
      <sz val="12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18"/>
      <name val="Times New Roman"/>
      <family val="1"/>
    </font>
    <font>
      <i/>
      <sz val="10"/>
      <name val="Times New Roman"/>
      <family val="1"/>
    </font>
    <font>
      <b/>
      <sz val="12"/>
      <color indexed="62"/>
      <name val="Times New Roman"/>
      <family val="1"/>
    </font>
    <font>
      <b/>
      <i/>
      <sz val="12"/>
      <color indexed="62"/>
      <name val="Times New Roman"/>
      <family val="1"/>
    </font>
    <font>
      <sz val="10"/>
      <color indexed="62"/>
      <name val="Times New Roman"/>
      <family val="1"/>
    </font>
    <font>
      <b/>
      <sz val="12"/>
      <color indexed="62"/>
      <name val="Arial"/>
    </font>
    <font>
      <sz val="10"/>
      <color indexed="62"/>
      <name val="Arial"/>
    </font>
    <font>
      <b/>
      <sz val="12"/>
      <color indexed="18"/>
      <name val="Arial"/>
      <family val="2"/>
    </font>
    <font>
      <i/>
      <sz val="9"/>
      <name val="Times New Roman"/>
      <family val="1"/>
    </font>
    <font>
      <sz val="6"/>
      <color indexed="8"/>
      <name val="Arial"/>
      <family val="2"/>
    </font>
    <font>
      <sz val="12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10"/>
      <name val="Times New Roman"/>
      <family val="1"/>
    </font>
    <font>
      <i/>
      <sz val="10"/>
      <color indexed="6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gray0625">
        <b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43"/>
      </patternFill>
    </fill>
  </fills>
  <borders count="74">
    <border>
      <left/>
      <right/>
      <top/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mediumDashed">
        <color indexed="64"/>
      </top>
      <bottom/>
      <diagonal style="mediumDashed">
        <color indexed="64"/>
      </diagonal>
    </border>
    <border diagonalDown="1">
      <left/>
      <right/>
      <top style="mediumDashed">
        <color indexed="64"/>
      </top>
      <bottom/>
      <diagonal style="mediumDashed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 style="thick">
        <color indexed="64"/>
      </top>
      <bottom/>
      <diagonal/>
    </border>
    <border>
      <left/>
      <right style="mediumDashed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2" borderId="0" xfId="0" applyFill="1"/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5" fillId="5" borderId="4" xfId="0" applyFont="1" applyFill="1" applyBorder="1" applyAlignment="1" applyProtection="1">
      <alignment horizontal="center" vertical="center"/>
      <protection hidden="1"/>
    </xf>
    <xf numFmtId="0" fontId="8" fillId="5" borderId="2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8" fillId="5" borderId="12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5" fillId="5" borderId="14" xfId="0" applyFont="1" applyFill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11" fillId="0" borderId="0" xfId="0" applyFont="1"/>
    <xf numFmtId="164" fontId="11" fillId="0" borderId="0" xfId="1" applyNumberFormat="1" applyFont="1"/>
    <xf numFmtId="0" fontId="0" fillId="1" borderId="0" xfId="0" applyFill="1"/>
    <xf numFmtId="0" fontId="8" fillId="0" borderId="23" xfId="0" applyFont="1" applyFill="1" applyBorder="1" applyAlignment="1" applyProtection="1">
      <alignment horizontal="center" vertical="center"/>
      <protection locked="0"/>
    </xf>
    <xf numFmtId="0" fontId="0" fillId="7" borderId="52" xfId="0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/>
    </xf>
    <xf numFmtId="0" fontId="13" fillId="1" borderId="0" xfId="0" applyFont="1" applyFill="1"/>
    <xf numFmtId="165" fontId="5" fillId="5" borderId="22" xfId="0" applyNumberFormat="1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0" fillId="6" borderId="53" xfId="0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7" fillId="10" borderId="2" xfId="0" applyFont="1" applyFill="1" applyBorder="1" applyAlignment="1">
      <alignment horizontal="center" vertical="center"/>
    </xf>
    <xf numFmtId="0" fontId="17" fillId="10" borderId="51" xfId="0" applyFont="1" applyFill="1" applyBorder="1" applyAlignment="1">
      <alignment horizontal="center" vertical="center"/>
    </xf>
    <xf numFmtId="0" fontId="17" fillId="10" borderId="5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0" fillId="11" borderId="0" xfId="0" applyFill="1"/>
    <xf numFmtId="0" fontId="0" fillId="11" borderId="0" xfId="0" applyFill="1" applyBorder="1" applyAlignment="1">
      <alignment horizontal="center" vertical="center" wrapText="1"/>
    </xf>
    <xf numFmtId="0" fontId="0" fillId="11" borderId="0" xfId="0" applyFill="1" applyBorder="1"/>
    <xf numFmtId="0" fontId="14" fillId="12" borderId="20" xfId="0" applyFont="1" applyFill="1" applyBorder="1" applyAlignment="1">
      <alignment horizontal="center" vertical="center"/>
    </xf>
    <xf numFmtId="165" fontId="14" fillId="12" borderId="22" xfId="0" applyNumberFormat="1" applyFont="1" applyFill="1" applyBorder="1" applyAlignment="1">
      <alignment horizontal="center" vertical="center"/>
    </xf>
    <xf numFmtId="165" fontId="14" fillId="12" borderId="8" xfId="0" applyNumberFormat="1" applyFont="1" applyFill="1" applyBorder="1" applyAlignment="1">
      <alignment horizontal="center" vertical="center"/>
    </xf>
    <xf numFmtId="0" fontId="14" fillId="12" borderId="48" xfId="0" applyFont="1" applyFill="1" applyBorder="1" applyAlignment="1">
      <alignment horizontal="center" vertical="center"/>
    </xf>
    <xf numFmtId="0" fontId="14" fillId="12" borderId="21" xfId="0" applyFont="1" applyFill="1" applyBorder="1" applyAlignment="1">
      <alignment horizontal="center" vertical="center"/>
    </xf>
    <xf numFmtId="165" fontId="14" fillId="12" borderId="49" xfId="0" applyNumberFormat="1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3" borderId="44" xfId="0" applyFont="1" applyFill="1" applyBorder="1" applyAlignment="1" applyProtection="1">
      <alignment horizontal="center" vertical="center"/>
      <protection hidden="1"/>
    </xf>
    <xf numFmtId="0" fontId="16" fillId="8" borderId="41" xfId="0" applyFont="1" applyFill="1" applyBorder="1" applyAlignment="1" applyProtection="1">
      <alignment horizontal="center" vertical="center"/>
      <protection hidden="1"/>
    </xf>
    <xf numFmtId="0" fontId="2" fillId="8" borderId="46" xfId="0" applyFont="1" applyFill="1" applyBorder="1" applyAlignment="1" applyProtection="1">
      <alignment horizontal="center" vertical="center"/>
      <protection hidden="1"/>
    </xf>
    <xf numFmtId="0" fontId="0" fillId="11" borderId="0" xfId="0" applyFill="1" applyProtection="1">
      <protection hidden="1"/>
    </xf>
    <xf numFmtId="0" fontId="0" fillId="4" borderId="63" xfId="0" applyFill="1" applyBorder="1" applyAlignment="1" applyProtection="1">
      <alignment horizontal="center"/>
      <protection hidden="1"/>
    </xf>
    <xf numFmtId="0" fontId="0" fillId="4" borderId="62" xfId="0" applyFill="1" applyBorder="1" applyAlignment="1" applyProtection="1">
      <alignment horizontal="center"/>
      <protection hidden="1"/>
    </xf>
    <xf numFmtId="0" fontId="0" fillId="13" borderId="26" xfId="0" applyFill="1" applyBorder="1" applyAlignment="1" applyProtection="1">
      <alignment horizontal="center" vertical="center" wrapText="1"/>
      <protection hidden="1"/>
    </xf>
    <xf numFmtId="0" fontId="5" fillId="5" borderId="20" xfId="0" applyFont="1" applyFill="1" applyBorder="1" applyAlignment="1" applyProtection="1">
      <alignment horizontal="center"/>
      <protection hidden="1"/>
    </xf>
    <xf numFmtId="5" fontId="5" fillId="5" borderId="28" xfId="1" applyNumberFormat="1" applyFont="1" applyFill="1" applyBorder="1" applyAlignment="1" applyProtection="1">
      <alignment horizontal="center"/>
      <protection hidden="1"/>
    </xf>
    <xf numFmtId="165" fontId="5" fillId="5" borderId="29" xfId="0" applyNumberFormat="1" applyFont="1" applyFill="1" applyBorder="1" applyAlignment="1" applyProtection="1">
      <alignment horizontal="center"/>
      <protection hidden="1"/>
    </xf>
    <xf numFmtId="0" fontId="12" fillId="4" borderId="30" xfId="0" applyFont="1" applyFill="1" applyBorder="1" applyAlignment="1" applyProtection="1">
      <alignment horizontal="center"/>
      <protection hidden="1"/>
    </xf>
    <xf numFmtId="0" fontId="12" fillId="4" borderId="0" xfId="0" applyFont="1" applyFill="1" applyAlignment="1" applyProtection="1">
      <alignment horizontal="center"/>
      <protection hidden="1"/>
    </xf>
    <xf numFmtId="9" fontId="5" fillId="13" borderId="20" xfId="2" applyNumberFormat="1" applyFont="1" applyFill="1" applyBorder="1" applyAlignment="1" applyProtection="1">
      <alignment horizontal="center"/>
      <protection hidden="1"/>
    </xf>
    <xf numFmtId="9" fontId="5" fillId="5" borderId="20" xfId="2" applyFont="1" applyFill="1" applyBorder="1" applyAlignment="1" applyProtection="1">
      <alignment horizontal="center"/>
      <protection hidden="1"/>
    </xf>
    <xf numFmtId="9" fontId="5" fillId="13" borderId="28" xfId="2" applyNumberFormat="1" applyFont="1" applyFill="1" applyBorder="1" applyAlignment="1" applyProtection="1">
      <alignment horizontal="center"/>
      <protection hidden="1"/>
    </xf>
    <xf numFmtId="9" fontId="5" fillId="5" borderId="29" xfId="2" applyFont="1" applyFill="1" applyBorder="1" applyAlignment="1" applyProtection="1">
      <alignment horizontal="center"/>
      <protection hidden="1"/>
    </xf>
    <xf numFmtId="0" fontId="12" fillId="4" borderId="33" xfId="0" applyFont="1" applyFill="1" applyBorder="1" applyAlignment="1" applyProtection="1">
      <alignment horizontal="center"/>
      <protection hidden="1"/>
    </xf>
    <xf numFmtId="0" fontId="12" fillId="4" borderId="31" xfId="0" applyFont="1" applyFill="1" applyBorder="1" applyAlignment="1" applyProtection="1">
      <alignment horizontal="center"/>
      <protection hidden="1"/>
    </xf>
    <xf numFmtId="165" fontId="5" fillId="5" borderId="8" xfId="0" applyNumberFormat="1" applyFont="1" applyFill="1" applyBorder="1" applyAlignment="1" applyProtection="1">
      <alignment horizontal="center"/>
      <protection hidden="1"/>
    </xf>
    <xf numFmtId="0" fontId="5" fillId="5" borderId="21" xfId="0" applyFont="1" applyFill="1" applyBorder="1" applyAlignment="1" applyProtection="1">
      <alignment horizontal="center"/>
      <protection hidden="1"/>
    </xf>
    <xf numFmtId="165" fontId="5" fillId="5" borderId="22" xfId="0" applyNumberFormat="1" applyFont="1" applyFill="1" applyBorder="1" applyAlignment="1" applyProtection="1">
      <alignment horizontal="center"/>
      <protection hidden="1"/>
    </xf>
    <xf numFmtId="0" fontId="12" fillId="4" borderId="32" xfId="0" applyFont="1" applyFill="1" applyBorder="1" applyAlignment="1" applyProtection="1">
      <alignment horizontal="center"/>
      <protection hidden="1"/>
    </xf>
    <xf numFmtId="9" fontId="5" fillId="5" borderId="48" xfId="2" applyFont="1" applyFill="1" applyBorder="1" applyAlignment="1" applyProtection="1">
      <alignment horizontal="center"/>
      <protection hidden="1"/>
    </xf>
    <xf numFmtId="9" fontId="5" fillId="5" borderId="49" xfId="2" applyFont="1" applyFill="1" applyBorder="1" applyAlignment="1" applyProtection="1">
      <alignment horizontal="center"/>
      <protection hidden="1"/>
    </xf>
    <xf numFmtId="0" fontId="12" fillId="4" borderId="34" xfId="0" applyFont="1" applyFill="1" applyBorder="1" applyAlignment="1" applyProtection="1">
      <alignment horizontal="center"/>
      <protection hidden="1"/>
    </xf>
    <xf numFmtId="0" fontId="12" fillId="4" borderId="54" xfId="0" applyFont="1" applyFill="1" applyBorder="1" applyAlignment="1" applyProtection="1">
      <alignment horizontal="center"/>
      <protection hidden="1"/>
    </xf>
    <xf numFmtId="165" fontId="5" fillId="5" borderId="49" xfId="0" applyNumberFormat="1" applyFont="1" applyFill="1" applyBorder="1" applyAlignment="1" applyProtection="1">
      <alignment horizontal="center"/>
      <protection hidden="1"/>
    </xf>
    <xf numFmtId="165" fontId="8" fillId="0" borderId="61" xfId="0" applyNumberFormat="1" applyFont="1" applyBorder="1" applyAlignment="1" applyProtection="1">
      <alignment horizontal="center" vertical="center"/>
      <protection locked="0"/>
    </xf>
    <xf numFmtId="165" fontId="8" fillId="0" borderId="16" xfId="0" applyNumberFormat="1" applyFont="1" applyBorder="1" applyAlignment="1" applyProtection="1">
      <alignment horizontal="center" vertical="center"/>
      <protection locked="0"/>
    </xf>
    <xf numFmtId="165" fontId="8" fillId="0" borderId="11" xfId="0" applyNumberFormat="1" applyFont="1" applyBorder="1" applyAlignment="1" applyProtection="1">
      <alignment horizontal="center" vertical="center"/>
      <protection locked="0"/>
    </xf>
    <xf numFmtId="165" fontId="8" fillId="0" borderId="12" xfId="0" applyNumberFormat="1" applyFont="1" applyBorder="1" applyAlignment="1" applyProtection="1">
      <alignment horizontal="center" vertical="center"/>
      <protection locked="0"/>
    </xf>
    <xf numFmtId="165" fontId="8" fillId="0" borderId="50" xfId="0" applyNumberFormat="1" applyFont="1" applyBorder="1" applyAlignment="1" applyProtection="1">
      <alignment horizontal="center" vertical="center"/>
      <protection locked="0"/>
    </xf>
    <xf numFmtId="165" fontId="8" fillId="0" borderId="58" xfId="0" applyNumberFormat="1" applyFont="1" applyBorder="1" applyAlignment="1" applyProtection="1">
      <alignment horizontal="center" vertical="center"/>
      <protection locked="0"/>
    </xf>
    <xf numFmtId="165" fontId="5" fillId="12" borderId="22" xfId="0" applyNumberFormat="1" applyFont="1" applyFill="1" applyBorder="1" applyAlignment="1">
      <alignment horizontal="center" vertical="center"/>
    </xf>
    <xf numFmtId="165" fontId="0" fillId="11" borderId="0" xfId="0" applyNumberFormat="1" applyFill="1"/>
    <xf numFmtId="0" fontId="18" fillId="11" borderId="0" xfId="0" applyFont="1" applyFill="1" applyBorder="1" applyAlignment="1" applyProtection="1">
      <alignment horizontal="center" vertical="center" wrapText="1"/>
      <protection hidden="1"/>
    </xf>
    <xf numFmtId="0" fontId="19" fillId="11" borderId="0" xfId="0" applyFont="1" applyFill="1" applyAlignment="1" applyProtection="1">
      <alignment horizontal="center" vertical="center"/>
      <protection hidden="1"/>
    </xf>
    <xf numFmtId="165" fontId="19" fillId="11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0" fillId="2" borderId="0" xfId="0" applyFont="1" applyFill="1" applyProtection="1">
      <protection hidden="1"/>
    </xf>
    <xf numFmtId="0" fontId="0" fillId="14" borderId="0" xfId="0" applyFill="1"/>
    <xf numFmtId="0" fontId="0" fillId="15" borderId="0" xfId="0" applyFill="1"/>
    <xf numFmtId="0" fontId="0" fillId="16" borderId="0" xfId="0" applyFill="1" applyProtection="1">
      <protection hidden="1"/>
    </xf>
    <xf numFmtId="0" fontId="0" fillId="16" borderId="0" xfId="0" applyFill="1"/>
    <xf numFmtId="0" fontId="0" fillId="3" borderId="0" xfId="0" applyFill="1"/>
    <xf numFmtId="0" fontId="21" fillId="16" borderId="0" xfId="0" applyFont="1" applyFill="1" applyProtection="1">
      <protection hidden="1"/>
    </xf>
    <xf numFmtId="0" fontId="22" fillId="16" borderId="0" xfId="0" applyFont="1" applyFill="1" applyProtection="1">
      <protection hidden="1"/>
    </xf>
    <xf numFmtId="0" fontId="25" fillId="16" borderId="0" xfId="0" applyFont="1" applyFill="1" applyProtection="1">
      <protection hidden="1"/>
    </xf>
    <xf numFmtId="0" fontId="4" fillId="16" borderId="0" xfId="0" applyFont="1" applyFill="1" applyAlignment="1" applyProtection="1">
      <alignment horizontal="center"/>
      <protection hidden="1"/>
    </xf>
    <xf numFmtId="0" fontId="26" fillId="16" borderId="0" xfId="0" applyFont="1" applyFill="1" applyProtection="1">
      <protection hidden="1"/>
    </xf>
    <xf numFmtId="165" fontId="4" fillId="16" borderId="22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 applyProtection="1">
      <protection hidden="1"/>
    </xf>
    <xf numFmtId="166" fontId="27" fillId="16" borderId="0" xfId="0" applyNumberFormat="1" applyFont="1" applyFill="1" applyAlignment="1" applyProtection="1">
      <alignment horizontal="center"/>
      <protection hidden="1"/>
    </xf>
    <xf numFmtId="10" fontId="4" fillId="14" borderId="68" xfId="2" applyNumberFormat="1" applyFont="1" applyFill="1" applyBorder="1" applyAlignment="1" applyProtection="1">
      <alignment horizontal="center"/>
      <protection locked="0" hidden="1"/>
    </xf>
    <xf numFmtId="165" fontId="4" fillId="16" borderId="69" xfId="0" applyNumberFormat="1" applyFont="1" applyFill="1" applyBorder="1" applyAlignment="1" applyProtection="1">
      <alignment horizontal="center"/>
      <protection hidden="1"/>
    </xf>
    <xf numFmtId="0" fontId="28" fillId="16" borderId="0" xfId="0" applyFont="1" applyFill="1" applyProtection="1">
      <protection hidden="1"/>
    </xf>
    <xf numFmtId="49" fontId="4" fillId="16" borderId="0" xfId="0" applyNumberFormat="1" applyFont="1" applyFill="1" applyBorder="1" applyAlignment="1" applyProtection="1">
      <alignment horizontal="center" vertical="justify" wrapText="1"/>
      <protection hidden="1"/>
    </xf>
    <xf numFmtId="0" fontId="29" fillId="16" borderId="0" xfId="0" applyFont="1" applyFill="1" applyProtection="1">
      <protection hidden="1"/>
    </xf>
    <xf numFmtId="0" fontId="31" fillId="16" borderId="0" xfId="0" applyFont="1" applyFill="1" applyProtection="1">
      <protection hidden="1"/>
    </xf>
    <xf numFmtId="0" fontId="32" fillId="16" borderId="0" xfId="0" applyFont="1" applyFill="1" applyAlignment="1" applyProtection="1">
      <alignment horizontal="center"/>
      <protection hidden="1"/>
    </xf>
    <xf numFmtId="0" fontId="33" fillId="16" borderId="0" xfId="0" applyFont="1" applyFill="1" applyProtection="1">
      <protection hidden="1"/>
    </xf>
    <xf numFmtId="165" fontId="34" fillId="16" borderId="70" xfId="0" applyNumberFormat="1" applyFont="1" applyFill="1" applyBorder="1" applyAlignment="1" applyProtection="1">
      <alignment horizontal="center"/>
      <protection hidden="1"/>
    </xf>
    <xf numFmtId="0" fontId="23" fillId="16" borderId="0" xfId="0" applyFont="1" applyFill="1"/>
    <xf numFmtId="0" fontId="35" fillId="16" borderId="0" xfId="0" applyFont="1" applyFill="1" applyProtection="1">
      <protection hidden="1"/>
    </xf>
    <xf numFmtId="49" fontId="4" fillId="16" borderId="0" xfId="0" quotePrefix="1" applyNumberFormat="1" applyFont="1" applyFill="1" applyBorder="1" applyAlignment="1" applyProtection="1">
      <alignment horizontal="center" vertical="justify" wrapText="1"/>
      <protection hidden="1"/>
    </xf>
    <xf numFmtId="167" fontId="34" fillId="16" borderId="0" xfId="0" applyNumberFormat="1" applyFont="1" applyFill="1" applyBorder="1" applyAlignment="1" applyProtection="1">
      <alignment horizontal="center"/>
      <protection hidden="1"/>
    </xf>
    <xf numFmtId="3" fontId="34" fillId="16" borderId="0" xfId="0" applyNumberFormat="1" applyFont="1" applyFill="1" applyBorder="1" applyAlignment="1" applyProtection="1">
      <alignment horizontal="center"/>
      <protection hidden="1"/>
    </xf>
    <xf numFmtId="165" fontId="34" fillId="2" borderId="71" xfId="0" applyNumberFormat="1" applyFont="1" applyFill="1" applyBorder="1" applyAlignment="1" applyProtection="1">
      <alignment horizontal="center"/>
      <protection locked="0" hidden="1"/>
    </xf>
    <xf numFmtId="0" fontId="36" fillId="16" borderId="0" xfId="0" applyFont="1" applyFill="1" applyProtection="1">
      <protection hidden="1"/>
    </xf>
    <xf numFmtId="3" fontId="34" fillId="2" borderId="72" xfId="0" applyNumberFormat="1" applyFont="1" applyFill="1" applyBorder="1" applyAlignment="1" applyProtection="1">
      <alignment horizontal="center"/>
      <protection locked="0" hidden="1"/>
    </xf>
    <xf numFmtId="165" fontId="32" fillId="16" borderId="70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 applyProtection="1">
      <protection hidden="1"/>
    </xf>
    <xf numFmtId="165" fontId="34" fillId="16" borderId="71" xfId="0" applyNumberFormat="1" applyFont="1" applyFill="1" applyBorder="1" applyAlignment="1" applyProtection="1">
      <alignment horizontal="center"/>
      <protection hidden="1"/>
    </xf>
    <xf numFmtId="0" fontId="37" fillId="16" borderId="0" xfId="0" applyFont="1" applyFill="1"/>
    <xf numFmtId="165" fontId="34" fillId="16" borderId="73" xfId="0" applyNumberFormat="1" applyFont="1" applyFill="1" applyBorder="1" applyAlignment="1" applyProtection="1">
      <alignment horizontal="center"/>
      <protection hidden="1"/>
    </xf>
    <xf numFmtId="165" fontId="34" fillId="16" borderId="68" xfId="0" applyNumberFormat="1" applyFont="1" applyFill="1" applyBorder="1" applyAlignment="1" applyProtection="1">
      <alignment horizontal="center"/>
      <protection hidden="1"/>
    </xf>
    <xf numFmtId="0" fontId="40" fillId="16" borderId="0" xfId="0" applyFont="1" applyFill="1" applyBorder="1" applyProtection="1">
      <protection hidden="1"/>
    </xf>
    <xf numFmtId="0" fontId="26" fillId="16" borderId="0" xfId="0" applyFont="1" applyFill="1" applyBorder="1" applyProtection="1">
      <protection hidden="1"/>
    </xf>
    <xf numFmtId="9" fontId="34" fillId="16" borderId="70" xfId="0" applyNumberFormat="1" applyFont="1" applyFill="1" applyBorder="1" applyAlignment="1" applyProtection="1">
      <alignment horizontal="center"/>
      <protection hidden="1"/>
    </xf>
    <xf numFmtId="0" fontId="41" fillId="16" borderId="0" xfId="0" applyFont="1" applyFill="1" applyBorder="1" applyProtection="1">
      <protection hidden="1"/>
    </xf>
    <xf numFmtId="0" fontId="25" fillId="16" borderId="0" xfId="0" applyFont="1" applyFill="1"/>
    <xf numFmtId="0" fontId="25" fillId="16" borderId="0" xfId="0" applyFont="1" applyFill="1" applyBorder="1" applyProtection="1">
      <protection hidden="1"/>
    </xf>
    <xf numFmtId="0" fontId="4" fillId="16" borderId="0" xfId="0" applyFont="1" applyFill="1" applyBorder="1" applyAlignment="1" applyProtection="1">
      <alignment horizontal="center"/>
      <protection hidden="1"/>
    </xf>
    <xf numFmtId="0" fontId="0" fillId="16" borderId="0" xfId="0" applyFill="1" applyBorder="1" applyProtection="1">
      <protection hidden="1"/>
    </xf>
    <xf numFmtId="0" fontId="2" fillId="16" borderId="0" xfId="0" applyFont="1" applyFill="1" applyBorder="1" applyAlignment="1" applyProtection="1">
      <alignment horizontal="center"/>
      <protection hidden="1"/>
    </xf>
    <xf numFmtId="0" fontId="26" fillId="16" borderId="0" xfId="0" applyFont="1" applyFill="1" applyBorder="1" applyAlignment="1" applyProtection="1">
      <alignment horizontal="center"/>
      <protection hidden="1"/>
    </xf>
    <xf numFmtId="0" fontId="6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5" fillId="12" borderId="42" xfId="0" applyFont="1" applyFill="1" applyBorder="1" applyAlignment="1">
      <alignment horizontal="center" vertical="center"/>
    </xf>
    <xf numFmtId="0" fontId="5" fillId="12" borderId="43" xfId="0" applyFont="1" applyFill="1" applyBorder="1" applyAlignment="1">
      <alignment horizontal="center" vertical="center"/>
    </xf>
    <xf numFmtId="0" fontId="5" fillId="12" borderId="59" xfId="0" applyFont="1" applyFill="1" applyBorder="1" applyAlignment="1">
      <alignment horizontal="center" vertical="center"/>
    </xf>
    <xf numFmtId="0" fontId="5" fillId="12" borderId="60" xfId="0" applyFont="1" applyFill="1" applyBorder="1" applyAlignment="1">
      <alignment horizontal="center" vertical="center"/>
    </xf>
    <xf numFmtId="0" fontId="15" fillId="12" borderId="55" xfId="0" applyFont="1" applyFill="1" applyBorder="1" applyAlignment="1">
      <alignment horizontal="center" vertical="center"/>
    </xf>
    <xf numFmtId="0" fontId="15" fillId="12" borderId="40" xfId="0" applyFont="1" applyFill="1" applyBorder="1" applyAlignment="1">
      <alignment horizontal="center" vertical="center"/>
    </xf>
    <xf numFmtId="0" fontId="15" fillId="12" borderId="41" xfId="0" applyFont="1" applyFill="1" applyBorder="1" applyAlignment="1">
      <alignment horizontal="center" vertical="center"/>
    </xf>
    <xf numFmtId="0" fontId="17" fillId="10" borderId="56" xfId="0" applyFont="1" applyFill="1" applyBorder="1" applyAlignment="1">
      <alignment horizontal="center" vertical="center"/>
    </xf>
    <xf numFmtId="0" fontId="17" fillId="10" borderId="45" xfId="0" applyFont="1" applyFill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/>
    </xf>
    <xf numFmtId="0" fontId="15" fillId="9" borderId="39" xfId="0" applyFont="1" applyFill="1" applyBorder="1" applyAlignment="1" applyProtection="1">
      <alignment horizontal="center" vertical="center"/>
      <protection hidden="1"/>
    </xf>
    <xf numFmtId="0" fontId="15" fillId="9" borderId="40" xfId="0" applyFont="1" applyFill="1" applyBorder="1" applyAlignment="1" applyProtection="1">
      <alignment horizontal="center" vertical="center"/>
      <protection hidden="1"/>
    </xf>
    <xf numFmtId="0" fontId="5" fillId="3" borderId="45" xfId="0" applyFont="1" applyFill="1" applyBorder="1" applyAlignment="1" applyProtection="1">
      <alignment horizontal="center" vertical="center"/>
      <protection hidden="1"/>
    </xf>
    <xf numFmtId="0" fontId="9" fillId="3" borderId="64" xfId="0" applyFont="1" applyFill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  <protection hidden="1"/>
    </xf>
    <xf numFmtId="0" fontId="9" fillId="3" borderId="47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66" xfId="0" applyFont="1" applyFill="1" applyBorder="1" applyAlignment="1" applyProtection="1">
      <alignment horizontal="center" vertical="center"/>
      <protection hidden="1"/>
    </xf>
    <xf numFmtId="0" fontId="9" fillId="3" borderId="67" xfId="0" applyFont="1" applyFill="1" applyBorder="1" applyAlignment="1" applyProtection="1">
      <alignment horizontal="center" vertical="center"/>
      <protection hidden="1"/>
    </xf>
    <xf numFmtId="0" fontId="6" fillId="3" borderId="35" xfId="0" applyFont="1" applyFill="1" applyBorder="1" applyAlignment="1" applyProtection="1">
      <alignment horizontal="center" vertic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6" fillId="3" borderId="47" xfId="0" applyFont="1" applyFill="1" applyBorder="1" applyAlignment="1" applyProtection="1">
      <alignment horizontal="center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80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('Stock Graph'!$E$30,'Stock Graph'!$F$30,'Stock Graph'!$G$30,'Stock Graph'!$H$30)</c:f>
              <c:strCache>
                <c:ptCount val="4"/>
                <c:pt idx="0">
                  <c:v>Fresh</c:v>
                </c:pt>
                <c:pt idx="1">
                  <c:v>At Risk</c:v>
                </c:pt>
                <c:pt idx="2">
                  <c:v>Old</c:v>
                </c:pt>
                <c:pt idx="3">
                  <c:v>Dead</c:v>
                </c:pt>
              </c:strCache>
            </c:strRef>
          </c:cat>
          <c:val>
            <c:numRef>
              <c:f>('Stock Analysis'!$D$9,'Stock Analysis'!$E$9,'Stock Analysis'!$H$9,'Stock Analysis'!$I$9)</c:f>
              <c:numCache>
                <c:formatCode>"$"#,##0</c:formatCode>
                <c:ptCount val="4"/>
                <c:pt idx="0">
                  <c:v>2245461</c:v>
                </c:pt>
                <c:pt idx="1">
                  <c:v>1982251</c:v>
                </c:pt>
                <c:pt idx="2">
                  <c:v>1512232</c:v>
                </c:pt>
                <c:pt idx="3">
                  <c:v>2633584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9-4C25-B8F2-585F31520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29376"/>
        <c:axId val="60630912"/>
        <c:axId val="0"/>
      </c:bar3DChart>
      <c:catAx>
        <c:axId val="606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0630912"/>
        <c:crosses val="autoZero"/>
        <c:auto val="1"/>
        <c:lblAlgn val="ctr"/>
        <c:lblOffset val="100"/>
        <c:noMultiLvlLbl val="0"/>
      </c:catAx>
      <c:valAx>
        <c:axId val="60630912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293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772776798050029"/>
          <c:y val="0.85979852161814596"/>
          <c:w val="0.17889539128578971"/>
          <c:h val="8.9673911135606493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4"/>
    </mc:Choice>
    <mc:Fallback>
      <c:style val="44"/>
    </mc:Fallback>
  </mc:AlternateContent>
  <c:chart>
    <c:autoTitleDeleted val="1"/>
    <c:view3D>
      <c:rotX val="10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Dollars: Old and Dead Combined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Fresh</c:v>
              </c:pt>
              <c:pt idx="1">
                <c:v>At Risk </c:v>
              </c:pt>
              <c:pt idx="2">
                <c:v>Old and Dead</c:v>
              </c:pt>
            </c:strLit>
          </c:cat>
          <c:val>
            <c:numRef>
              <c:f>('Stock Analysis'!$D$9,'Stock Analysis'!$E$9,'Stock Analysis'!$J$9)</c:f>
              <c:numCache>
                <c:formatCode>"$"#,##0</c:formatCode>
                <c:ptCount val="3"/>
                <c:pt idx="0">
                  <c:v>2245461</c:v>
                </c:pt>
                <c:pt idx="1">
                  <c:v>1982251</c:v>
                </c:pt>
                <c:pt idx="2">
                  <c:v>4145816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0-44B8-8353-A29AC5B35E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60673408"/>
        <c:axId val="61035648"/>
        <c:axId val="0"/>
      </c:bar3DChart>
      <c:catAx>
        <c:axId val="6067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 i="0" baseline="0"/>
            </a:pPr>
            <a:endParaRPr lang="en-US"/>
          </a:p>
        </c:txPr>
        <c:crossAx val="61035648"/>
        <c:crosses val="autoZero"/>
        <c:auto val="0"/>
        <c:lblAlgn val="ctr"/>
        <c:lblOffset val="100"/>
        <c:noMultiLvlLbl val="0"/>
      </c:catAx>
      <c:valAx>
        <c:axId val="61035648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6734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333108682384746E-2"/>
          <c:y val="0.84196526259005855"/>
          <c:w val="0.57384733470370408"/>
          <c:h val="8.9673911135606493E-2"/>
        </c:manualLayout>
      </c:layout>
      <c:overlay val="0"/>
      <c:spPr>
        <a:ln>
          <a:solidFill>
            <a:schemeClr val="bg1"/>
          </a:solidFill>
        </a:ln>
      </c:spPr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485775</xdr:rowOff>
    </xdr:from>
    <xdr:to>
      <xdr:col>6</xdr:col>
      <xdr:colOff>0</xdr:colOff>
      <xdr:row>6</xdr:row>
      <xdr:rowOff>1171575</xdr:rowOff>
    </xdr:to>
    <xdr:sp macro="" textlink="">
      <xdr:nvSpPr>
        <xdr:cNvPr id="1033" name="Freeform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/>
        </xdr:cNvSpPr>
      </xdr:nvSpPr>
      <xdr:spPr bwMode="auto">
        <a:xfrm>
          <a:off x="268605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4</xdr:col>
      <xdr:colOff>333375</xdr:colOff>
      <xdr:row>6</xdr:row>
      <xdr:rowOff>352425</xdr:rowOff>
    </xdr:from>
    <xdr:to>
      <xdr:col>5</xdr:col>
      <xdr:colOff>238125</xdr:colOff>
      <xdr:row>7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301942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7</xdr:col>
      <xdr:colOff>352425</xdr:colOff>
      <xdr:row>6</xdr:row>
      <xdr:rowOff>361950</xdr:rowOff>
    </xdr:from>
    <xdr:to>
      <xdr:col>8</xdr:col>
      <xdr:colOff>0</xdr:colOff>
      <xdr:row>7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610350" y="3143250"/>
          <a:ext cx="876300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1037" name="Rectangl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95250</xdr:colOff>
      <xdr:row>6</xdr:row>
      <xdr:rowOff>381000</xdr:rowOff>
    </xdr:from>
    <xdr:to>
      <xdr:col>3</xdr:col>
      <xdr:colOff>1085850</xdr:colOff>
      <xdr:row>6</xdr:row>
      <xdr:rowOff>971550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571625" y="3162300"/>
          <a:ext cx="990600" cy="590550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5</xdr:col>
      <xdr:colOff>1219200</xdr:colOff>
      <xdr:row>5</xdr:row>
      <xdr:rowOff>501015</xdr:rowOff>
    </xdr:from>
    <xdr:to>
      <xdr:col>7</xdr:col>
      <xdr:colOff>1257300</xdr:colOff>
      <xdr:row>7</xdr:row>
      <xdr:rowOff>9525</xdr:rowOff>
    </xdr:to>
    <xdr:sp macro="" textlink="">
      <xdr:nvSpPr>
        <xdr:cNvPr id="1045" name="Freeform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/>
        </xdr:cNvSpPr>
      </xdr:nvSpPr>
      <xdr:spPr bwMode="auto">
        <a:xfrm>
          <a:off x="5219700" y="2764155"/>
          <a:ext cx="2468880" cy="1207770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182880</xdr:colOff>
      <xdr:row>6</xdr:row>
      <xdr:rowOff>358140</xdr:rowOff>
    </xdr:from>
    <xdr:to>
      <xdr:col>8</xdr:col>
      <xdr:colOff>1095375</xdr:colOff>
      <xdr:row>6</xdr:row>
      <xdr:rowOff>883920</xdr:rowOff>
    </xdr:to>
    <xdr:sp macro="" textlink="">
      <xdr:nvSpPr>
        <xdr:cNvPr id="8" name="Text Box 1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5122" name="Chart 2">
          <a:extLs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</xdr:colOff>
      <xdr:row>0</xdr:row>
      <xdr:rowOff>140970</xdr:rowOff>
    </xdr:from>
    <xdr:to>
      <xdr:col>11</xdr:col>
      <xdr:colOff>401955</xdr:colOff>
      <xdr:row>26</xdr:row>
      <xdr:rowOff>55245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0.36006</cdr:x>
      <cdr:y>0.15069</cdr:y>
    </cdr:from>
    <cdr:to>
      <cdr:x>0.497</cdr:x>
      <cdr:y>0.36469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04110" y="64389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485775</xdr:rowOff>
    </xdr:from>
    <xdr:to>
      <xdr:col>4</xdr:col>
      <xdr:colOff>0</xdr:colOff>
      <xdr:row>6</xdr:row>
      <xdr:rowOff>1171575</xdr:rowOff>
    </xdr:to>
    <xdr:sp macro="" textlink="">
      <xdr:nvSpPr>
        <xdr:cNvPr id="4097" name="Freeform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SpPr>
          <a:spLocks/>
        </xdr:cNvSpPr>
      </xdr:nvSpPr>
      <xdr:spPr bwMode="auto">
        <a:xfrm>
          <a:off x="2552700" y="2762250"/>
          <a:ext cx="2400300" cy="1190625"/>
        </a:xfrm>
        <a:custGeom>
          <a:avLst/>
          <a:gdLst/>
          <a:ahLst/>
          <a:cxnLst>
            <a:cxn ang="0">
              <a:pos x="0" y="0"/>
            </a:cxn>
            <a:cxn ang="0">
              <a:pos x="0" y="142"/>
            </a:cxn>
            <a:cxn ang="0">
              <a:pos x="108" y="142"/>
            </a:cxn>
            <a:cxn ang="0">
              <a:pos x="216" y="1"/>
            </a:cxn>
            <a:cxn ang="0">
              <a:pos x="0" y="0"/>
            </a:cxn>
          </a:cxnLst>
          <a:rect l="0" t="0" r="r" b="b"/>
          <a:pathLst>
            <a:path w="216" h="142">
              <a:moveTo>
                <a:pt x="0" y="0"/>
              </a:moveTo>
              <a:lnTo>
                <a:pt x="0" y="142"/>
              </a:lnTo>
              <a:lnTo>
                <a:pt x="108" y="142"/>
              </a:lnTo>
              <a:lnTo>
                <a:pt x="216" y="1"/>
              </a:lnTo>
              <a:lnTo>
                <a:pt x="0" y="0"/>
              </a:lnTo>
              <a:close/>
            </a:path>
          </a:pathLst>
        </a:custGeom>
        <a:solidFill>
          <a:srgbClr val="FFFF99">
            <a:alpha val="50000"/>
          </a:srgbClr>
        </a:solidFill>
        <a:ln w="9525" cap="flat" cmpd="sng">
          <a:solidFill>
            <a:srgbClr val="FFFF99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333375</xdr:colOff>
      <xdr:row>6</xdr:row>
      <xdr:rowOff>352425</xdr:rowOff>
    </xdr:from>
    <xdr:to>
      <xdr:col>3</xdr:col>
      <xdr:colOff>238125</xdr:colOff>
      <xdr:row>7</xdr:row>
      <xdr:rowOff>0</xdr:rowOff>
    </xdr:to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 bwMode="auto">
        <a:xfrm>
          <a:off x="2886075" y="3133725"/>
          <a:ext cx="1114425" cy="847725"/>
        </a:xfrm>
        <a:prstGeom prst="rect">
          <a:avLst/>
        </a:prstGeom>
        <a:solidFill>
          <a:srgbClr val="FFFF99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At Risk</a:t>
          </a:r>
        </a:p>
      </xdr:txBody>
    </xdr:sp>
    <xdr:clientData/>
  </xdr:twoCellAnchor>
  <xdr:twoCellAnchor>
    <xdr:from>
      <xdr:col>5</xdr:col>
      <xdr:colOff>114300</xdr:colOff>
      <xdr:row>6</xdr:row>
      <xdr:rowOff>342900</xdr:rowOff>
    </xdr:from>
    <xdr:to>
      <xdr:col>5</xdr:col>
      <xdr:colOff>847725</xdr:colOff>
      <xdr:row>6</xdr:row>
      <xdr:rowOff>1181100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SpPr txBox="1">
          <a:spLocks noChangeArrowheads="1"/>
        </xdr:cNvSpPr>
      </xdr:nvSpPr>
      <xdr:spPr bwMode="auto">
        <a:xfrm>
          <a:off x="6096000" y="3124200"/>
          <a:ext cx="733425" cy="83820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Old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4101" name="Rectangle 5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>
          <a:spLocks noChangeArrowheads="1"/>
        </xdr:cNvSpPr>
      </xdr:nvSpPr>
      <xdr:spPr bwMode="auto">
        <a:xfrm>
          <a:off x="0" y="1771650"/>
          <a:ext cx="0" cy="504825"/>
        </a:xfrm>
        <a:prstGeom prst="rect">
          <a:avLst/>
        </a:prstGeom>
        <a:solidFill>
          <a:srgbClr val="FF0000">
            <a:alpha val="39999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152400</xdr:colOff>
      <xdr:row>6</xdr:row>
      <xdr:rowOff>352425</xdr:rowOff>
    </xdr:from>
    <xdr:to>
      <xdr:col>1</xdr:col>
      <xdr:colOff>1143000</xdr:colOff>
      <xdr:row>6</xdr:row>
      <xdr:rowOff>942975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00000000-0008-0000-0300-000007100000}"/>
            </a:ext>
          </a:extLst>
        </xdr:cNvPr>
        <xdr:cNvSpPr txBox="1">
          <a:spLocks noChangeArrowheads="1"/>
        </xdr:cNvSpPr>
      </xdr:nvSpPr>
      <xdr:spPr bwMode="auto">
        <a:xfrm>
          <a:off x="1495425" y="3133725"/>
          <a:ext cx="990600" cy="590550"/>
        </a:xfrm>
        <a:prstGeom prst="rect">
          <a:avLst/>
        </a:prstGeom>
        <a:solidFill>
          <a:srgbClr val="00B05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Fresh</a:t>
          </a: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1114425</xdr:colOff>
      <xdr:row>7</xdr:row>
      <xdr:rowOff>19050</xdr:rowOff>
    </xdr:to>
    <xdr:sp macro="" textlink="">
      <xdr:nvSpPr>
        <xdr:cNvPr id="4107" name="Freeform 11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>
          <a:spLocks/>
        </xdr:cNvSpPr>
      </xdr:nvSpPr>
      <xdr:spPr bwMode="auto">
        <a:xfrm>
          <a:off x="5076825" y="2781300"/>
          <a:ext cx="2171700" cy="1209675"/>
        </a:xfrm>
        <a:custGeom>
          <a:avLst/>
          <a:gdLst/>
          <a:ahLst/>
          <a:cxnLst>
            <a:cxn ang="0">
              <a:pos x="0" y="0"/>
            </a:cxn>
            <a:cxn ang="0">
              <a:pos x="252" y="0"/>
            </a:cxn>
            <a:cxn ang="0">
              <a:pos x="251" y="127"/>
            </a:cxn>
            <a:cxn ang="0">
              <a:pos x="122" y="127"/>
            </a:cxn>
            <a:cxn ang="0">
              <a:pos x="0" y="0"/>
            </a:cxn>
          </a:cxnLst>
          <a:rect l="0" t="0" r="r" b="b"/>
          <a:pathLst>
            <a:path w="252" h="127">
              <a:moveTo>
                <a:pt x="0" y="0"/>
              </a:moveTo>
              <a:lnTo>
                <a:pt x="252" y="0"/>
              </a:lnTo>
              <a:lnTo>
                <a:pt x="251" y="127"/>
              </a:lnTo>
              <a:lnTo>
                <a:pt x="122" y="127"/>
              </a:lnTo>
              <a:lnTo>
                <a:pt x="0" y="0"/>
              </a:lnTo>
              <a:close/>
            </a:path>
          </a:pathLst>
        </a:custGeom>
        <a:solidFill>
          <a:srgbClr val="FF0000">
            <a:alpha val="25000"/>
          </a:srgbClr>
        </a:solidFill>
        <a:ln w="9525" cap="flat" cmpd="sng">
          <a:solidFill>
            <a:srgbClr val="000000"/>
          </a:solidFill>
          <a:prstDash val="solid"/>
          <a:round/>
          <a:headEnd/>
          <a:tailEnd/>
        </a:ln>
      </xdr:spPr>
    </xdr:sp>
    <xdr:clientData/>
  </xdr:twoCellAnchor>
  <xdr:twoCellAnchor>
    <xdr:from>
      <xdr:col>6</xdr:col>
      <xdr:colOff>182880</xdr:colOff>
      <xdr:row>6</xdr:row>
      <xdr:rowOff>358140</xdr:rowOff>
    </xdr:from>
    <xdr:to>
      <xdr:col>6</xdr:col>
      <xdr:colOff>1095375</xdr:colOff>
      <xdr:row>6</xdr:row>
      <xdr:rowOff>883920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7879080" y="3124200"/>
          <a:ext cx="912495" cy="525780"/>
        </a:xfrm>
        <a:prstGeom prst="rect">
          <a:avLst/>
        </a:prstGeom>
        <a:solidFill>
          <a:srgbClr val="FF0000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Dead</a:t>
          </a:r>
        </a:p>
      </xdr:txBody>
    </xdr:sp>
    <xdr:clientData/>
  </xdr:twoCellAnchor>
  <xdr:twoCellAnchor>
    <xdr:from>
      <xdr:col>1</xdr:col>
      <xdr:colOff>9524</xdr:colOff>
      <xdr:row>9</xdr:row>
      <xdr:rowOff>228600</xdr:rowOff>
    </xdr:from>
    <xdr:to>
      <xdr:col>1</xdr:col>
      <xdr:colOff>1219199</xdr:colOff>
      <xdr:row>12</xdr:row>
      <xdr:rowOff>19050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81124" y="2676525"/>
          <a:ext cx="1209675" cy="685800"/>
        </a:xfrm>
        <a:prstGeom prst="rect">
          <a:avLst/>
        </a:prstGeom>
        <a:noFill/>
        <a:ln w="635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7"/>
  <sheetViews>
    <sheetView tabSelected="1" zoomScale="80" zoomScaleNormal="80" workbookViewId="0">
      <selection activeCell="I7" sqref="I7"/>
    </sheetView>
  </sheetViews>
  <sheetFormatPr defaultRowHeight="12.75" x14ac:dyDescent="0.2"/>
  <cols>
    <col min="1" max="1" width="4.7109375" customWidth="1"/>
    <col min="2" max="2" width="11.28515625" bestFit="1" customWidth="1"/>
    <col min="3" max="3" width="6.140625" customWidth="1"/>
    <col min="4" max="5" width="18.140625" customWidth="1"/>
    <col min="6" max="6" width="17.85546875" customWidth="1"/>
    <col min="7" max="7" width="17.5703125" customWidth="1"/>
    <col min="8" max="9" width="18.42578125" customWidth="1"/>
    <col min="10" max="10" width="15.42578125" customWidth="1"/>
  </cols>
  <sheetData>
    <row r="1" spans="1:11" ht="20.25" customHeight="1" thickBo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9.950000000000003" customHeight="1" x14ac:dyDescent="0.2">
      <c r="A2" s="43"/>
      <c r="B2" s="45"/>
      <c r="C2" s="45"/>
      <c r="D2" s="147" t="s">
        <v>40</v>
      </c>
      <c r="E2" s="148"/>
      <c r="F2" s="148"/>
      <c r="G2" s="148"/>
      <c r="H2" s="148"/>
      <c r="I2" s="149"/>
      <c r="J2" s="43"/>
      <c r="K2" s="43"/>
    </row>
    <row r="3" spans="1:11" ht="39.950000000000003" customHeight="1" thickBot="1" x14ac:dyDescent="0.25">
      <c r="A3" s="43"/>
      <c r="B3" s="43"/>
      <c r="C3" s="43"/>
      <c r="D3" s="150" t="s">
        <v>0</v>
      </c>
      <c r="E3" s="151"/>
      <c r="F3" s="151"/>
      <c r="G3" s="151"/>
      <c r="H3" s="151"/>
      <c r="I3" s="152"/>
      <c r="J3" s="43"/>
      <c r="K3" s="43"/>
    </row>
    <row r="4" spans="1:11" ht="39.950000000000003" customHeight="1" thickTop="1" thickBot="1" x14ac:dyDescent="0.25">
      <c r="A4" s="43"/>
      <c r="B4" s="43"/>
      <c r="C4" s="43"/>
      <c r="D4" s="37" t="s">
        <v>4</v>
      </c>
      <c r="E4" s="38" t="s">
        <v>5</v>
      </c>
      <c r="F4" s="39" t="s">
        <v>6</v>
      </c>
      <c r="G4" s="38" t="s">
        <v>7</v>
      </c>
      <c r="H4" s="40" t="s">
        <v>18</v>
      </c>
      <c r="I4" s="41" t="s">
        <v>21</v>
      </c>
      <c r="J4" s="42" t="s">
        <v>8</v>
      </c>
      <c r="K4" s="43"/>
    </row>
    <row r="5" spans="1:11" ht="39.950000000000003" customHeight="1" thickTop="1" x14ac:dyDescent="0.2">
      <c r="A5" s="43"/>
      <c r="B5" s="145" t="s">
        <v>1</v>
      </c>
      <c r="C5" s="146"/>
      <c r="D5" s="9">
        <v>42</v>
      </c>
      <c r="E5" s="7">
        <v>26</v>
      </c>
      <c r="F5" s="6">
        <v>14</v>
      </c>
      <c r="G5" s="5">
        <v>31</v>
      </c>
      <c r="H5" s="29">
        <v>6</v>
      </c>
      <c r="I5" s="35">
        <v>80</v>
      </c>
      <c r="J5" s="52">
        <f>SUM(D5:I5)</f>
        <v>199</v>
      </c>
      <c r="K5" s="43"/>
    </row>
    <row r="6" spans="1:11" ht="39.950000000000003" customHeight="1" thickBot="1" x14ac:dyDescent="0.25">
      <c r="A6" s="43"/>
      <c r="B6" s="143" t="s">
        <v>2</v>
      </c>
      <c r="C6" s="144"/>
      <c r="D6" s="80">
        <v>2245461</v>
      </c>
      <c r="E6" s="81">
        <v>1386066</v>
      </c>
      <c r="F6" s="82">
        <v>596185</v>
      </c>
      <c r="G6" s="83">
        <v>1298911</v>
      </c>
      <c r="H6" s="84">
        <v>213321</v>
      </c>
      <c r="I6" s="85">
        <v>2633584</v>
      </c>
      <c r="J6" s="86">
        <f>SUM(D6:I6)</f>
        <v>8373528</v>
      </c>
      <c r="K6" s="43"/>
    </row>
    <row r="7" spans="1:11" ht="94.5" customHeight="1" x14ac:dyDescent="0.2">
      <c r="A7" s="43"/>
      <c r="B7" s="45"/>
      <c r="C7" s="45"/>
      <c r="D7" s="36"/>
      <c r="E7" s="8"/>
      <c r="F7" s="3"/>
      <c r="G7" s="4"/>
      <c r="H7" s="1"/>
      <c r="I7" s="30"/>
      <c r="J7" s="44"/>
      <c r="K7" s="43"/>
    </row>
    <row r="8" spans="1:11" ht="39.75" customHeight="1" thickBot="1" x14ac:dyDescent="0.25">
      <c r="A8" s="43"/>
      <c r="B8" s="43"/>
      <c r="C8" s="43"/>
      <c r="D8" s="46">
        <f>D5</f>
        <v>42</v>
      </c>
      <c r="E8" s="46">
        <f>SUM(E5:F5)</f>
        <v>40</v>
      </c>
      <c r="F8" s="139" t="s">
        <v>9</v>
      </c>
      <c r="G8" s="140"/>
      <c r="H8" s="49">
        <f>SUM(G5:H5)</f>
        <v>37</v>
      </c>
      <c r="I8" s="50">
        <f>I5</f>
        <v>80</v>
      </c>
      <c r="J8" s="43"/>
      <c r="K8" s="43"/>
    </row>
    <row r="9" spans="1:11" ht="39.950000000000003" customHeight="1" thickBot="1" x14ac:dyDescent="0.25">
      <c r="A9" s="43"/>
      <c r="B9" s="43"/>
      <c r="C9" s="43"/>
      <c r="D9" s="47">
        <f>D6</f>
        <v>2245461</v>
      </c>
      <c r="E9" s="48">
        <f>SUM(E6:F6)</f>
        <v>1982251</v>
      </c>
      <c r="F9" s="141" t="s">
        <v>2</v>
      </c>
      <c r="G9" s="142"/>
      <c r="H9" s="51">
        <f>SUM(G6:H6)</f>
        <v>1512232</v>
      </c>
      <c r="I9" s="47">
        <f>I6</f>
        <v>2633584</v>
      </c>
      <c r="J9" s="87">
        <f>H9+I9</f>
        <v>4145816</v>
      </c>
      <c r="K9" s="43"/>
    </row>
    <row r="10" spans="1:11" ht="13.5" thickTop="1" x14ac:dyDescent="0.2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1:11" x14ac:dyDescent="0.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5" spans="1:11" x14ac:dyDescent="0.2">
      <c r="C15" s="26"/>
      <c r="D15" s="26" t="s">
        <v>15</v>
      </c>
      <c r="E15" s="26" t="s">
        <v>16</v>
      </c>
      <c r="F15" s="26" t="s">
        <v>17</v>
      </c>
    </row>
    <row r="16" spans="1:11" x14ac:dyDescent="0.2">
      <c r="C16" s="26" t="s">
        <v>13</v>
      </c>
      <c r="D16" s="27">
        <f>D9</f>
        <v>2245461</v>
      </c>
      <c r="E16" s="27">
        <f>E9</f>
        <v>1982251</v>
      </c>
      <c r="F16" s="27">
        <f>H9</f>
        <v>1512232</v>
      </c>
    </row>
    <row r="17" spans="3:6" x14ac:dyDescent="0.2">
      <c r="C17" s="26" t="s">
        <v>14</v>
      </c>
      <c r="D17" s="26">
        <f>D8</f>
        <v>42</v>
      </c>
      <c r="E17" s="26">
        <f>E8</f>
        <v>40</v>
      </c>
      <c r="F17" s="26">
        <f>H8</f>
        <v>37</v>
      </c>
    </row>
  </sheetData>
  <mergeCells count="6">
    <mergeCell ref="F8:G8"/>
    <mergeCell ref="F9:G9"/>
    <mergeCell ref="B6:C6"/>
    <mergeCell ref="B5:C5"/>
    <mergeCell ref="D2:I2"/>
    <mergeCell ref="D3:I3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W43"/>
  <sheetViews>
    <sheetView zoomScaleNormal="100" workbookViewId="0">
      <selection activeCell="N12" sqref="N12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43"/>
  <sheetViews>
    <sheetView zoomScaleNormal="100" workbookViewId="0">
      <selection activeCell="H27" sqref="H27"/>
    </sheetView>
  </sheetViews>
  <sheetFormatPr defaultRowHeight="12.75" x14ac:dyDescent="0.2"/>
  <sheetData>
    <row r="1" spans="1:23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3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3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3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3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3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3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23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23" ht="3.6" customHeight="1" x14ac:dyDescent="0.25">
      <c r="A30" s="28"/>
      <c r="B30" s="28"/>
      <c r="C30" s="28"/>
      <c r="D30" s="28"/>
      <c r="E30" s="32" t="s">
        <v>15</v>
      </c>
      <c r="F30" s="32" t="s">
        <v>16</v>
      </c>
      <c r="G30" s="32" t="s">
        <v>17</v>
      </c>
      <c r="H30" s="32" t="s">
        <v>19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23" ht="5.45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</row>
    <row r="32" spans="1:23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</row>
    <row r="33" spans="1:23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</row>
    <row r="34" spans="1:23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</row>
    <row r="35" spans="1:23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3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</row>
    <row r="37" spans="1:23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</row>
    <row r="38" spans="1:23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</row>
    <row r="39" spans="1:23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</row>
    <row r="40" spans="1:23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</row>
    <row r="41" spans="1:23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</row>
    <row r="42" spans="1:23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</row>
    <row r="43" spans="1:23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</row>
  </sheetData>
  <sheetProtection sheet="1" objects="1" scenario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-0.249977111117893"/>
  </sheetPr>
  <dimension ref="A1:I15"/>
  <sheetViews>
    <sheetView zoomScale="80" zoomScaleNormal="80" workbookViewId="0">
      <selection activeCell="G13" sqref="G13"/>
    </sheetView>
  </sheetViews>
  <sheetFormatPr defaultRowHeight="12.75" x14ac:dyDescent="0.2"/>
  <cols>
    <col min="1" max="1" width="4.7109375" customWidth="1"/>
    <col min="2" max="3" width="18.140625" customWidth="1"/>
    <col min="4" max="4" width="17.85546875" customWidth="1"/>
    <col min="5" max="5" width="15.42578125" customWidth="1"/>
    <col min="6" max="7" width="16.28515625" customWidth="1"/>
    <col min="8" max="8" width="18.7109375" customWidth="1"/>
    <col min="9" max="9" width="4" customWidth="1"/>
  </cols>
  <sheetData>
    <row r="1" spans="1:9" ht="20.25" customHeight="1" thickBot="1" x14ac:dyDescent="0.25">
      <c r="A1" s="56"/>
      <c r="B1" s="56"/>
      <c r="C1" s="56"/>
      <c r="D1" s="56"/>
      <c r="E1" s="56"/>
      <c r="F1" s="56"/>
      <c r="G1" s="56"/>
      <c r="H1" s="56"/>
      <c r="I1" s="56"/>
    </row>
    <row r="2" spans="1:9" ht="20.45" customHeight="1" thickBot="1" x14ac:dyDescent="0.25">
      <c r="A2" s="56"/>
      <c r="B2" s="153" t="s">
        <v>3</v>
      </c>
      <c r="C2" s="154"/>
      <c r="D2" s="154"/>
      <c r="E2" s="154"/>
      <c r="F2" s="154"/>
      <c r="G2" s="154"/>
      <c r="H2" s="54"/>
      <c r="I2" s="56"/>
    </row>
    <row r="3" spans="1:9" ht="39.6" hidden="1" customHeight="1" thickBot="1" x14ac:dyDescent="0.25">
      <c r="A3" s="56"/>
      <c r="B3" s="155" t="s">
        <v>0</v>
      </c>
      <c r="C3" s="155"/>
      <c r="D3" s="155"/>
      <c r="E3" s="155"/>
      <c r="F3" s="155"/>
      <c r="G3" s="155"/>
      <c r="H3" s="55"/>
      <c r="I3" s="56"/>
    </row>
    <row r="4" spans="1:9" ht="39.6" hidden="1" customHeight="1" thickBot="1" x14ac:dyDescent="0.25">
      <c r="A4" s="56"/>
      <c r="B4" s="53" t="s">
        <v>4</v>
      </c>
      <c r="C4" s="10" t="s">
        <v>5</v>
      </c>
      <c r="D4" s="11" t="s">
        <v>6</v>
      </c>
      <c r="E4" s="10" t="s">
        <v>7</v>
      </c>
      <c r="F4" s="12" t="s">
        <v>20</v>
      </c>
      <c r="G4" s="31" t="s">
        <v>21</v>
      </c>
      <c r="H4" s="13" t="s">
        <v>8</v>
      </c>
      <c r="I4" s="56"/>
    </row>
    <row r="5" spans="1:9" ht="39.6" hidden="1" customHeight="1" x14ac:dyDescent="0.2">
      <c r="A5" s="56"/>
      <c r="B5" s="14">
        <f>'Stock Analysis'!D5</f>
        <v>42</v>
      </c>
      <c r="C5" s="14">
        <f>'Stock Analysis'!E5</f>
        <v>26</v>
      </c>
      <c r="D5" s="14">
        <f>'Stock Analysis'!F5</f>
        <v>14</v>
      </c>
      <c r="E5" s="14">
        <f>'Stock Analysis'!G5</f>
        <v>31</v>
      </c>
      <c r="F5" s="14">
        <f>'Stock Analysis'!H5</f>
        <v>6</v>
      </c>
      <c r="G5" s="14">
        <f>'Stock Analysis'!I5</f>
        <v>80</v>
      </c>
      <c r="H5" s="15">
        <f>SUM(B5:F5)</f>
        <v>119</v>
      </c>
      <c r="I5" s="56"/>
    </row>
    <row r="6" spans="1:9" ht="39.950000000000003" hidden="1" customHeight="1" thickBot="1" x14ac:dyDescent="0.25">
      <c r="A6" s="56"/>
      <c r="B6" s="16">
        <f>'Stock Analysis'!D6</f>
        <v>2245461</v>
      </c>
      <c r="C6" s="17">
        <f>'Stock Analysis'!E6</f>
        <v>1386066</v>
      </c>
      <c r="D6" s="18">
        <f>'Stock Analysis'!F6</f>
        <v>596185</v>
      </c>
      <c r="E6" s="19">
        <f>'Stock Analysis'!G6</f>
        <v>1298911</v>
      </c>
      <c r="F6" s="20">
        <f>'Stock Analysis'!H6</f>
        <v>213321</v>
      </c>
      <c r="G6" s="20">
        <f>'Stock Analysis'!I6</f>
        <v>2633584</v>
      </c>
      <c r="H6" s="21">
        <f>SUM(B6:G6)</f>
        <v>8373528</v>
      </c>
      <c r="I6" s="56"/>
    </row>
    <row r="7" spans="1:9" ht="94.5" customHeight="1" x14ac:dyDescent="0.2">
      <c r="A7" s="56"/>
      <c r="B7" s="59"/>
      <c r="C7" s="22"/>
      <c r="D7" s="23"/>
      <c r="E7" s="24"/>
      <c r="F7" s="25"/>
      <c r="G7" s="30"/>
      <c r="H7" s="88"/>
      <c r="I7" s="56"/>
    </row>
    <row r="8" spans="1:9" ht="30" customHeight="1" thickBot="1" x14ac:dyDescent="0.3">
      <c r="A8" s="56"/>
      <c r="B8" s="60">
        <f>B5</f>
        <v>42</v>
      </c>
      <c r="C8" s="60">
        <f>SUM(C5:D5)</f>
        <v>40</v>
      </c>
      <c r="D8" s="162" t="s">
        <v>9</v>
      </c>
      <c r="E8" s="163"/>
      <c r="F8" s="72">
        <f>SUM(E5:F5)</f>
        <v>37</v>
      </c>
      <c r="G8" s="34">
        <f>G5</f>
        <v>80</v>
      </c>
      <c r="H8" s="89">
        <f>SUM(B8+C8+F8+G8)</f>
        <v>199</v>
      </c>
      <c r="I8" s="56"/>
    </row>
    <row r="9" spans="1:9" ht="28.5" customHeight="1" thickBot="1" x14ac:dyDescent="0.3">
      <c r="A9" s="56"/>
      <c r="B9" s="61">
        <f>B6</f>
        <v>2245461</v>
      </c>
      <c r="C9" s="62">
        <f>SUM(C6:D6)</f>
        <v>1982251</v>
      </c>
      <c r="D9" s="164" t="s">
        <v>2</v>
      </c>
      <c r="E9" s="165"/>
      <c r="F9" s="73">
        <f>SUM(E6:F6)</f>
        <v>1512232</v>
      </c>
      <c r="G9" s="33">
        <f>G6</f>
        <v>2633584</v>
      </c>
      <c r="H9" s="90">
        <f>SUM(B9+C9+F9+G9)</f>
        <v>8373528</v>
      </c>
      <c r="I9" s="56"/>
    </row>
    <row r="10" spans="1:9" ht="19.5" thickTop="1" thickBot="1" x14ac:dyDescent="0.3">
      <c r="A10" s="56"/>
      <c r="B10" s="63"/>
      <c r="C10" s="64"/>
      <c r="D10" s="58"/>
      <c r="E10" s="57"/>
      <c r="F10" s="74"/>
      <c r="G10" s="74"/>
      <c r="H10" s="56"/>
      <c r="I10" s="56"/>
    </row>
    <row r="11" spans="1:9" ht="28.15" customHeight="1" thickTop="1" thickBot="1" x14ac:dyDescent="0.3">
      <c r="A11" s="56"/>
      <c r="B11" s="65">
        <f>IF(ISERROR(B8/H8),"0",(B8/H8))</f>
        <v>0.21105527638190955</v>
      </c>
      <c r="C11" s="66">
        <f>IF(ISERROR(C8/H8),"0",C8/H8)</f>
        <v>0.20100502512562815</v>
      </c>
      <c r="D11" s="156" t="s">
        <v>11</v>
      </c>
      <c r="E11" s="157"/>
      <c r="F11" s="75">
        <f>IF(ISERROR(F8/H8),"0",(F8/H8))</f>
        <v>0.18592964824120603</v>
      </c>
      <c r="G11" s="75">
        <f>IF(ISERROR(G8/H8),"0",(G8/H8))</f>
        <v>0.4020100502512563</v>
      </c>
      <c r="H11" s="56"/>
      <c r="I11" s="56"/>
    </row>
    <row r="12" spans="1:9" ht="23.45" customHeight="1" thickBot="1" x14ac:dyDescent="0.3">
      <c r="A12" s="56"/>
      <c r="B12" s="67">
        <f>IF(ISERROR(B6/H9),"0",(B6/H9))</f>
        <v>0.26816187872065395</v>
      </c>
      <c r="C12" s="68">
        <f>IF(ISERROR(C9/H9),"0",C9/H9)</f>
        <v>0.23672829421481603</v>
      </c>
      <c r="D12" s="158" t="s">
        <v>12</v>
      </c>
      <c r="E12" s="159"/>
      <c r="F12" s="76">
        <f>IF(ISERROR(F9/H9),"0",(F9/H9))</f>
        <v>0.18059675682699097</v>
      </c>
      <c r="G12" s="76">
        <f>IF(ISERROR(G9/H9),"0",(G9/H9))</f>
        <v>0.31451307023753905</v>
      </c>
      <c r="H12" s="56"/>
      <c r="I12" s="56"/>
    </row>
    <row r="13" spans="1:9" ht="22.5" customHeight="1" thickTop="1" thickBot="1" x14ac:dyDescent="0.3">
      <c r="A13" s="56"/>
      <c r="B13" s="69"/>
      <c r="C13" s="70"/>
      <c r="D13" s="58"/>
      <c r="E13" s="57"/>
      <c r="F13" s="77" t="s">
        <v>22</v>
      </c>
      <c r="G13" s="78"/>
      <c r="H13" s="56"/>
      <c r="I13" s="56"/>
    </row>
    <row r="14" spans="1:9" ht="28.5" customHeight="1" thickTop="1" thickBot="1" x14ac:dyDescent="0.3">
      <c r="A14" s="56"/>
      <c r="B14" s="71">
        <f>IF(ISERROR(B9/B8),"0",B9/B8)</f>
        <v>53463.357142857145</v>
      </c>
      <c r="C14" s="71">
        <f>IF(ISERROR(C9/C8),"0",C9/C8)</f>
        <v>49556.275000000001</v>
      </c>
      <c r="D14" s="160" t="s">
        <v>10</v>
      </c>
      <c r="E14" s="161"/>
      <c r="F14" s="79">
        <f>IF(ISERROR(F9/F8),"0",F9/F8)</f>
        <v>40871.135135135133</v>
      </c>
      <c r="G14" s="73">
        <f>IF(ISERROR(G9/G8),"0",G9/G8)</f>
        <v>32919.800000000003</v>
      </c>
      <c r="H14" s="56"/>
      <c r="I14" s="56"/>
    </row>
    <row r="15" spans="1:9" ht="26.45" customHeight="1" thickTop="1" x14ac:dyDescent="0.2">
      <c r="A15" s="56"/>
      <c r="B15" s="56"/>
      <c r="C15" s="56"/>
      <c r="D15" s="56"/>
      <c r="E15" s="56"/>
      <c r="F15" s="56"/>
      <c r="G15" s="56"/>
      <c r="H15" s="56"/>
      <c r="I15" s="56"/>
    </row>
  </sheetData>
  <sheetProtection sheet="1" objects="1" scenarios="1"/>
  <mergeCells count="7">
    <mergeCell ref="B2:G2"/>
    <mergeCell ref="B3:G3"/>
    <mergeCell ref="D11:E11"/>
    <mergeCell ref="D12:E12"/>
    <mergeCell ref="D14:E14"/>
    <mergeCell ref="D8:E8"/>
    <mergeCell ref="D9:E9"/>
  </mergeCells>
  <phoneticPr fontId="3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6"/>
  <sheetViews>
    <sheetView workbookViewId="0">
      <selection activeCell="I13" sqref="I13"/>
    </sheetView>
  </sheetViews>
  <sheetFormatPr defaultColWidth="9.140625" defaultRowHeight="12.75" x14ac:dyDescent="0.2"/>
  <cols>
    <col min="1" max="1" width="2.42578125" style="94" customWidth="1"/>
    <col min="2" max="2" width="3.140625" style="94" customWidth="1"/>
    <col min="3" max="3" width="4.5703125" style="94" customWidth="1"/>
    <col min="4" max="4" width="16" style="94" customWidth="1"/>
    <col min="5" max="5" width="11.140625" style="94" customWidth="1"/>
    <col min="6" max="6" width="28.28515625" style="94" customWidth="1"/>
    <col min="7" max="7" width="4" style="94" customWidth="1"/>
    <col min="8" max="8" width="1.5703125" style="94" customWidth="1"/>
    <col min="9" max="9" width="15.42578125" style="94" customWidth="1"/>
    <col min="10" max="10" width="3.140625" style="94" customWidth="1"/>
    <col min="11" max="256" width="9.140625" style="94"/>
    <col min="257" max="257" width="2.42578125" style="94" customWidth="1"/>
    <col min="258" max="258" width="3.140625" style="94" customWidth="1"/>
    <col min="259" max="259" width="4.5703125" style="94" customWidth="1"/>
    <col min="260" max="260" width="16" style="94" customWidth="1"/>
    <col min="261" max="261" width="11.140625" style="94" customWidth="1"/>
    <col min="262" max="262" width="28.28515625" style="94" customWidth="1"/>
    <col min="263" max="263" width="4" style="94" customWidth="1"/>
    <col min="264" max="264" width="1.5703125" style="94" customWidth="1"/>
    <col min="265" max="265" width="15.42578125" style="94" customWidth="1"/>
    <col min="266" max="266" width="3.140625" style="94" customWidth="1"/>
    <col min="267" max="512" width="9.140625" style="94"/>
    <col min="513" max="513" width="2.42578125" style="94" customWidth="1"/>
    <col min="514" max="514" width="3.140625" style="94" customWidth="1"/>
    <col min="515" max="515" width="4.5703125" style="94" customWidth="1"/>
    <col min="516" max="516" width="16" style="94" customWidth="1"/>
    <col min="517" max="517" width="11.140625" style="94" customWidth="1"/>
    <col min="518" max="518" width="28.28515625" style="94" customWidth="1"/>
    <col min="519" max="519" width="4" style="94" customWidth="1"/>
    <col min="520" max="520" width="1.5703125" style="94" customWidth="1"/>
    <col min="521" max="521" width="15.42578125" style="94" customWidth="1"/>
    <col min="522" max="522" width="3.140625" style="94" customWidth="1"/>
    <col min="523" max="768" width="9.140625" style="94"/>
    <col min="769" max="769" width="2.42578125" style="94" customWidth="1"/>
    <col min="770" max="770" width="3.140625" style="94" customWidth="1"/>
    <col min="771" max="771" width="4.5703125" style="94" customWidth="1"/>
    <col min="772" max="772" width="16" style="94" customWidth="1"/>
    <col min="773" max="773" width="11.140625" style="94" customWidth="1"/>
    <col min="774" max="774" width="28.28515625" style="94" customWidth="1"/>
    <col min="775" max="775" width="4" style="94" customWidth="1"/>
    <col min="776" max="776" width="1.5703125" style="94" customWidth="1"/>
    <col min="777" max="777" width="15.42578125" style="94" customWidth="1"/>
    <col min="778" max="778" width="3.140625" style="94" customWidth="1"/>
    <col min="779" max="1024" width="9.140625" style="94"/>
    <col min="1025" max="1025" width="2.42578125" style="94" customWidth="1"/>
    <col min="1026" max="1026" width="3.140625" style="94" customWidth="1"/>
    <col min="1027" max="1027" width="4.5703125" style="94" customWidth="1"/>
    <col min="1028" max="1028" width="16" style="94" customWidth="1"/>
    <col min="1029" max="1029" width="11.140625" style="94" customWidth="1"/>
    <col min="1030" max="1030" width="28.28515625" style="94" customWidth="1"/>
    <col min="1031" max="1031" width="4" style="94" customWidth="1"/>
    <col min="1032" max="1032" width="1.5703125" style="94" customWidth="1"/>
    <col min="1033" max="1033" width="15.42578125" style="94" customWidth="1"/>
    <col min="1034" max="1034" width="3.140625" style="94" customWidth="1"/>
    <col min="1035" max="1280" width="9.140625" style="94"/>
    <col min="1281" max="1281" width="2.42578125" style="94" customWidth="1"/>
    <col min="1282" max="1282" width="3.140625" style="94" customWidth="1"/>
    <col min="1283" max="1283" width="4.5703125" style="94" customWidth="1"/>
    <col min="1284" max="1284" width="16" style="94" customWidth="1"/>
    <col min="1285" max="1285" width="11.140625" style="94" customWidth="1"/>
    <col min="1286" max="1286" width="28.28515625" style="94" customWidth="1"/>
    <col min="1287" max="1287" width="4" style="94" customWidth="1"/>
    <col min="1288" max="1288" width="1.5703125" style="94" customWidth="1"/>
    <col min="1289" max="1289" width="15.42578125" style="94" customWidth="1"/>
    <col min="1290" max="1290" width="3.140625" style="94" customWidth="1"/>
    <col min="1291" max="1536" width="9.140625" style="94"/>
    <col min="1537" max="1537" width="2.42578125" style="94" customWidth="1"/>
    <col min="1538" max="1538" width="3.140625" style="94" customWidth="1"/>
    <col min="1539" max="1539" width="4.5703125" style="94" customWidth="1"/>
    <col min="1540" max="1540" width="16" style="94" customWidth="1"/>
    <col min="1541" max="1541" width="11.140625" style="94" customWidth="1"/>
    <col min="1542" max="1542" width="28.28515625" style="94" customWidth="1"/>
    <col min="1543" max="1543" width="4" style="94" customWidth="1"/>
    <col min="1544" max="1544" width="1.5703125" style="94" customWidth="1"/>
    <col min="1545" max="1545" width="15.42578125" style="94" customWidth="1"/>
    <col min="1546" max="1546" width="3.140625" style="94" customWidth="1"/>
    <col min="1547" max="1792" width="9.140625" style="94"/>
    <col min="1793" max="1793" width="2.42578125" style="94" customWidth="1"/>
    <col min="1794" max="1794" width="3.140625" style="94" customWidth="1"/>
    <col min="1795" max="1795" width="4.5703125" style="94" customWidth="1"/>
    <col min="1796" max="1796" width="16" style="94" customWidth="1"/>
    <col min="1797" max="1797" width="11.140625" style="94" customWidth="1"/>
    <col min="1798" max="1798" width="28.28515625" style="94" customWidth="1"/>
    <col min="1799" max="1799" width="4" style="94" customWidth="1"/>
    <col min="1800" max="1800" width="1.5703125" style="94" customWidth="1"/>
    <col min="1801" max="1801" width="15.42578125" style="94" customWidth="1"/>
    <col min="1802" max="1802" width="3.140625" style="94" customWidth="1"/>
    <col min="1803" max="2048" width="9.140625" style="94"/>
    <col min="2049" max="2049" width="2.42578125" style="94" customWidth="1"/>
    <col min="2050" max="2050" width="3.140625" style="94" customWidth="1"/>
    <col min="2051" max="2051" width="4.5703125" style="94" customWidth="1"/>
    <col min="2052" max="2052" width="16" style="94" customWidth="1"/>
    <col min="2053" max="2053" width="11.140625" style="94" customWidth="1"/>
    <col min="2054" max="2054" width="28.28515625" style="94" customWidth="1"/>
    <col min="2055" max="2055" width="4" style="94" customWidth="1"/>
    <col min="2056" max="2056" width="1.5703125" style="94" customWidth="1"/>
    <col min="2057" max="2057" width="15.42578125" style="94" customWidth="1"/>
    <col min="2058" max="2058" width="3.140625" style="94" customWidth="1"/>
    <col min="2059" max="2304" width="9.140625" style="94"/>
    <col min="2305" max="2305" width="2.42578125" style="94" customWidth="1"/>
    <col min="2306" max="2306" width="3.140625" style="94" customWidth="1"/>
    <col min="2307" max="2307" width="4.5703125" style="94" customWidth="1"/>
    <col min="2308" max="2308" width="16" style="94" customWidth="1"/>
    <col min="2309" max="2309" width="11.140625" style="94" customWidth="1"/>
    <col min="2310" max="2310" width="28.28515625" style="94" customWidth="1"/>
    <col min="2311" max="2311" width="4" style="94" customWidth="1"/>
    <col min="2312" max="2312" width="1.5703125" style="94" customWidth="1"/>
    <col min="2313" max="2313" width="15.42578125" style="94" customWidth="1"/>
    <col min="2314" max="2314" width="3.140625" style="94" customWidth="1"/>
    <col min="2315" max="2560" width="9.140625" style="94"/>
    <col min="2561" max="2561" width="2.42578125" style="94" customWidth="1"/>
    <col min="2562" max="2562" width="3.140625" style="94" customWidth="1"/>
    <col min="2563" max="2563" width="4.5703125" style="94" customWidth="1"/>
    <col min="2564" max="2564" width="16" style="94" customWidth="1"/>
    <col min="2565" max="2565" width="11.140625" style="94" customWidth="1"/>
    <col min="2566" max="2566" width="28.28515625" style="94" customWidth="1"/>
    <col min="2567" max="2567" width="4" style="94" customWidth="1"/>
    <col min="2568" max="2568" width="1.5703125" style="94" customWidth="1"/>
    <col min="2569" max="2569" width="15.42578125" style="94" customWidth="1"/>
    <col min="2570" max="2570" width="3.140625" style="94" customWidth="1"/>
    <col min="2571" max="2816" width="9.140625" style="94"/>
    <col min="2817" max="2817" width="2.42578125" style="94" customWidth="1"/>
    <col min="2818" max="2818" width="3.140625" style="94" customWidth="1"/>
    <col min="2819" max="2819" width="4.5703125" style="94" customWidth="1"/>
    <col min="2820" max="2820" width="16" style="94" customWidth="1"/>
    <col min="2821" max="2821" width="11.140625" style="94" customWidth="1"/>
    <col min="2822" max="2822" width="28.28515625" style="94" customWidth="1"/>
    <col min="2823" max="2823" width="4" style="94" customWidth="1"/>
    <col min="2824" max="2824" width="1.5703125" style="94" customWidth="1"/>
    <col min="2825" max="2825" width="15.42578125" style="94" customWidth="1"/>
    <col min="2826" max="2826" width="3.140625" style="94" customWidth="1"/>
    <col min="2827" max="3072" width="9.140625" style="94"/>
    <col min="3073" max="3073" width="2.42578125" style="94" customWidth="1"/>
    <col min="3074" max="3074" width="3.140625" style="94" customWidth="1"/>
    <col min="3075" max="3075" width="4.5703125" style="94" customWidth="1"/>
    <col min="3076" max="3076" width="16" style="94" customWidth="1"/>
    <col min="3077" max="3077" width="11.140625" style="94" customWidth="1"/>
    <col min="3078" max="3078" width="28.28515625" style="94" customWidth="1"/>
    <col min="3079" max="3079" width="4" style="94" customWidth="1"/>
    <col min="3080" max="3080" width="1.5703125" style="94" customWidth="1"/>
    <col min="3081" max="3081" width="15.42578125" style="94" customWidth="1"/>
    <col min="3082" max="3082" width="3.140625" style="94" customWidth="1"/>
    <col min="3083" max="3328" width="9.140625" style="94"/>
    <col min="3329" max="3329" width="2.42578125" style="94" customWidth="1"/>
    <col min="3330" max="3330" width="3.140625" style="94" customWidth="1"/>
    <col min="3331" max="3331" width="4.5703125" style="94" customWidth="1"/>
    <col min="3332" max="3332" width="16" style="94" customWidth="1"/>
    <col min="3333" max="3333" width="11.140625" style="94" customWidth="1"/>
    <col min="3334" max="3334" width="28.28515625" style="94" customWidth="1"/>
    <col min="3335" max="3335" width="4" style="94" customWidth="1"/>
    <col min="3336" max="3336" width="1.5703125" style="94" customWidth="1"/>
    <col min="3337" max="3337" width="15.42578125" style="94" customWidth="1"/>
    <col min="3338" max="3338" width="3.140625" style="94" customWidth="1"/>
    <col min="3339" max="3584" width="9.140625" style="94"/>
    <col min="3585" max="3585" width="2.42578125" style="94" customWidth="1"/>
    <col min="3586" max="3586" width="3.140625" style="94" customWidth="1"/>
    <col min="3587" max="3587" width="4.5703125" style="94" customWidth="1"/>
    <col min="3588" max="3588" width="16" style="94" customWidth="1"/>
    <col min="3589" max="3589" width="11.140625" style="94" customWidth="1"/>
    <col min="3590" max="3590" width="28.28515625" style="94" customWidth="1"/>
    <col min="3591" max="3591" width="4" style="94" customWidth="1"/>
    <col min="3592" max="3592" width="1.5703125" style="94" customWidth="1"/>
    <col min="3593" max="3593" width="15.42578125" style="94" customWidth="1"/>
    <col min="3594" max="3594" width="3.140625" style="94" customWidth="1"/>
    <col min="3595" max="3840" width="9.140625" style="94"/>
    <col min="3841" max="3841" width="2.42578125" style="94" customWidth="1"/>
    <col min="3842" max="3842" width="3.140625" style="94" customWidth="1"/>
    <col min="3843" max="3843" width="4.5703125" style="94" customWidth="1"/>
    <col min="3844" max="3844" width="16" style="94" customWidth="1"/>
    <col min="3845" max="3845" width="11.140625" style="94" customWidth="1"/>
    <col min="3846" max="3846" width="28.28515625" style="94" customWidth="1"/>
    <col min="3847" max="3847" width="4" style="94" customWidth="1"/>
    <col min="3848" max="3848" width="1.5703125" style="94" customWidth="1"/>
    <col min="3849" max="3849" width="15.42578125" style="94" customWidth="1"/>
    <col min="3850" max="3850" width="3.140625" style="94" customWidth="1"/>
    <col min="3851" max="4096" width="9.140625" style="94"/>
    <col min="4097" max="4097" width="2.42578125" style="94" customWidth="1"/>
    <col min="4098" max="4098" width="3.140625" style="94" customWidth="1"/>
    <col min="4099" max="4099" width="4.5703125" style="94" customWidth="1"/>
    <col min="4100" max="4100" width="16" style="94" customWidth="1"/>
    <col min="4101" max="4101" width="11.140625" style="94" customWidth="1"/>
    <col min="4102" max="4102" width="28.28515625" style="94" customWidth="1"/>
    <col min="4103" max="4103" width="4" style="94" customWidth="1"/>
    <col min="4104" max="4104" width="1.5703125" style="94" customWidth="1"/>
    <col min="4105" max="4105" width="15.42578125" style="94" customWidth="1"/>
    <col min="4106" max="4106" width="3.140625" style="94" customWidth="1"/>
    <col min="4107" max="4352" width="9.140625" style="94"/>
    <col min="4353" max="4353" width="2.42578125" style="94" customWidth="1"/>
    <col min="4354" max="4354" width="3.140625" style="94" customWidth="1"/>
    <col min="4355" max="4355" width="4.5703125" style="94" customWidth="1"/>
    <col min="4356" max="4356" width="16" style="94" customWidth="1"/>
    <col min="4357" max="4357" width="11.140625" style="94" customWidth="1"/>
    <col min="4358" max="4358" width="28.28515625" style="94" customWidth="1"/>
    <col min="4359" max="4359" width="4" style="94" customWidth="1"/>
    <col min="4360" max="4360" width="1.5703125" style="94" customWidth="1"/>
    <col min="4361" max="4361" width="15.42578125" style="94" customWidth="1"/>
    <col min="4362" max="4362" width="3.140625" style="94" customWidth="1"/>
    <col min="4363" max="4608" width="9.140625" style="94"/>
    <col min="4609" max="4609" width="2.42578125" style="94" customWidth="1"/>
    <col min="4610" max="4610" width="3.140625" style="94" customWidth="1"/>
    <col min="4611" max="4611" width="4.5703125" style="94" customWidth="1"/>
    <col min="4612" max="4612" width="16" style="94" customWidth="1"/>
    <col min="4613" max="4613" width="11.140625" style="94" customWidth="1"/>
    <col min="4614" max="4614" width="28.28515625" style="94" customWidth="1"/>
    <col min="4615" max="4615" width="4" style="94" customWidth="1"/>
    <col min="4616" max="4616" width="1.5703125" style="94" customWidth="1"/>
    <col min="4617" max="4617" width="15.42578125" style="94" customWidth="1"/>
    <col min="4618" max="4618" width="3.140625" style="94" customWidth="1"/>
    <col min="4619" max="4864" width="9.140625" style="94"/>
    <col min="4865" max="4865" width="2.42578125" style="94" customWidth="1"/>
    <col min="4866" max="4866" width="3.140625" style="94" customWidth="1"/>
    <col min="4867" max="4867" width="4.5703125" style="94" customWidth="1"/>
    <col min="4868" max="4868" width="16" style="94" customWidth="1"/>
    <col min="4869" max="4869" width="11.140625" style="94" customWidth="1"/>
    <col min="4870" max="4870" width="28.28515625" style="94" customWidth="1"/>
    <col min="4871" max="4871" width="4" style="94" customWidth="1"/>
    <col min="4872" max="4872" width="1.5703125" style="94" customWidth="1"/>
    <col min="4873" max="4873" width="15.42578125" style="94" customWidth="1"/>
    <col min="4874" max="4874" width="3.140625" style="94" customWidth="1"/>
    <col min="4875" max="5120" width="9.140625" style="94"/>
    <col min="5121" max="5121" width="2.42578125" style="94" customWidth="1"/>
    <col min="5122" max="5122" width="3.140625" style="94" customWidth="1"/>
    <col min="5123" max="5123" width="4.5703125" style="94" customWidth="1"/>
    <col min="5124" max="5124" width="16" style="94" customWidth="1"/>
    <col min="5125" max="5125" width="11.140625" style="94" customWidth="1"/>
    <col min="5126" max="5126" width="28.28515625" style="94" customWidth="1"/>
    <col min="5127" max="5127" width="4" style="94" customWidth="1"/>
    <col min="5128" max="5128" width="1.5703125" style="94" customWidth="1"/>
    <col min="5129" max="5129" width="15.42578125" style="94" customWidth="1"/>
    <col min="5130" max="5130" width="3.140625" style="94" customWidth="1"/>
    <col min="5131" max="5376" width="9.140625" style="94"/>
    <col min="5377" max="5377" width="2.42578125" style="94" customWidth="1"/>
    <col min="5378" max="5378" width="3.140625" style="94" customWidth="1"/>
    <col min="5379" max="5379" width="4.5703125" style="94" customWidth="1"/>
    <col min="5380" max="5380" width="16" style="94" customWidth="1"/>
    <col min="5381" max="5381" width="11.140625" style="94" customWidth="1"/>
    <col min="5382" max="5382" width="28.28515625" style="94" customWidth="1"/>
    <col min="5383" max="5383" width="4" style="94" customWidth="1"/>
    <col min="5384" max="5384" width="1.5703125" style="94" customWidth="1"/>
    <col min="5385" max="5385" width="15.42578125" style="94" customWidth="1"/>
    <col min="5386" max="5386" width="3.140625" style="94" customWidth="1"/>
    <col min="5387" max="5632" width="9.140625" style="94"/>
    <col min="5633" max="5633" width="2.42578125" style="94" customWidth="1"/>
    <col min="5634" max="5634" width="3.140625" style="94" customWidth="1"/>
    <col min="5635" max="5635" width="4.5703125" style="94" customWidth="1"/>
    <col min="5636" max="5636" width="16" style="94" customWidth="1"/>
    <col min="5637" max="5637" width="11.140625" style="94" customWidth="1"/>
    <col min="5638" max="5638" width="28.28515625" style="94" customWidth="1"/>
    <col min="5639" max="5639" width="4" style="94" customWidth="1"/>
    <col min="5640" max="5640" width="1.5703125" style="94" customWidth="1"/>
    <col min="5641" max="5641" width="15.42578125" style="94" customWidth="1"/>
    <col min="5642" max="5642" width="3.140625" style="94" customWidth="1"/>
    <col min="5643" max="5888" width="9.140625" style="94"/>
    <col min="5889" max="5889" width="2.42578125" style="94" customWidth="1"/>
    <col min="5890" max="5890" width="3.140625" style="94" customWidth="1"/>
    <col min="5891" max="5891" width="4.5703125" style="94" customWidth="1"/>
    <col min="5892" max="5892" width="16" style="94" customWidth="1"/>
    <col min="5893" max="5893" width="11.140625" style="94" customWidth="1"/>
    <col min="5894" max="5894" width="28.28515625" style="94" customWidth="1"/>
    <col min="5895" max="5895" width="4" style="94" customWidth="1"/>
    <col min="5896" max="5896" width="1.5703125" style="94" customWidth="1"/>
    <col min="5897" max="5897" width="15.42578125" style="94" customWidth="1"/>
    <col min="5898" max="5898" width="3.140625" style="94" customWidth="1"/>
    <col min="5899" max="6144" width="9.140625" style="94"/>
    <col min="6145" max="6145" width="2.42578125" style="94" customWidth="1"/>
    <col min="6146" max="6146" width="3.140625" style="94" customWidth="1"/>
    <col min="6147" max="6147" width="4.5703125" style="94" customWidth="1"/>
    <col min="6148" max="6148" width="16" style="94" customWidth="1"/>
    <col min="6149" max="6149" width="11.140625" style="94" customWidth="1"/>
    <col min="6150" max="6150" width="28.28515625" style="94" customWidth="1"/>
    <col min="6151" max="6151" width="4" style="94" customWidth="1"/>
    <col min="6152" max="6152" width="1.5703125" style="94" customWidth="1"/>
    <col min="6153" max="6153" width="15.42578125" style="94" customWidth="1"/>
    <col min="6154" max="6154" width="3.140625" style="94" customWidth="1"/>
    <col min="6155" max="6400" width="9.140625" style="94"/>
    <col min="6401" max="6401" width="2.42578125" style="94" customWidth="1"/>
    <col min="6402" max="6402" width="3.140625" style="94" customWidth="1"/>
    <col min="6403" max="6403" width="4.5703125" style="94" customWidth="1"/>
    <col min="6404" max="6404" width="16" style="94" customWidth="1"/>
    <col min="6405" max="6405" width="11.140625" style="94" customWidth="1"/>
    <col min="6406" max="6406" width="28.28515625" style="94" customWidth="1"/>
    <col min="6407" max="6407" width="4" style="94" customWidth="1"/>
    <col min="6408" max="6408" width="1.5703125" style="94" customWidth="1"/>
    <col min="6409" max="6409" width="15.42578125" style="94" customWidth="1"/>
    <col min="6410" max="6410" width="3.140625" style="94" customWidth="1"/>
    <col min="6411" max="6656" width="9.140625" style="94"/>
    <col min="6657" max="6657" width="2.42578125" style="94" customWidth="1"/>
    <col min="6658" max="6658" width="3.140625" style="94" customWidth="1"/>
    <col min="6659" max="6659" width="4.5703125" style="94" customWidth="1"/>
    <col min="6660" max="6660" width="16" style="94" customWidth="1"/>
    <col min="6661" max="6661" width="11.140625" style="94" customWidth="1"/>
    <col min="6662" max="6662" width="28.28515625" style="94" customWidth="1"/>
    <col min="6663" max="6663" width="4" style="94" customWidth="1"/>
    <col min="6664" max="6664" width="1.5703125" style="94" customWidth="1"/>
    <col min="6665" max="6665" width="15.42578125" style="94" customWidth="1"/>
    <col min="6666" max="6666" width="3.140625" style="94" customWidth="1"/>
    <col min="6667" max="6912" width="9.140625" style="94"/>
    <col min="6913" max="6913" width="2.42578125" style="94" customWidth="1"/>
    <col min="6914" max="6914" width="3.140625" style="94" customWidth="1"/>
    <col min="6915" max="6915" width="4.5703125" style="94" customWidth="1"/>
    <col min="6916" max="6916" width="16" style="94" customWidth="1"/>
    <col min="6917" max="6917" width="11.140625" style="94" customWidth="1"/>
    <col min="6918" max="6918" width="28.28515625" style="94" customWidth="1"/>
    <col min="6919" max="6919" width="4" style="94" customWidth="1"/>
    <col min="6920" max="6920" width="1.5703125" style="94" customWidth="1"/>
    <col min="6921" max="6921" width="15.42578125" style="94" customWidth="1"/>
    <col min="6922" max="6922" width="3.140625" style="94" customWidth="1"/>
    <col min="6923" max="7168" width="9.140625" style="94"/>
    <col min="7169" max="7169" width="2.42578125" style="94" customWidth="1"/>
    <col min="7170" max="7170" width="3.140625" style="94" customWidth="1"/>
    <col min="7171" max="7171" width="4.5703125" style="94" customWidth="1"/>
    <col min="7172" max="7172" width="16" style="94" customWidth="1"/>
    <col min="7173" max="7173" width="11.140625" style="94" customWidth="1"/>
    <col min="7174" max="7174" width="28.28515625" style="94" customWidth="1"/>
    <col min="7175" max="7175" width="4" style="94" customWidth="1"/>
    <col min="7176" max="7176" width="1.5703125" style="94" customWidth="1"/>
    <col min="7177" max="7177" width="15.42578125" style="94" customWidth="1"/>
    <col min="7178" max="7178" width="3.140625" style="94" customWidth="1"/>
    <col min="7179" max="7424" width="9.140625" style="94"/>
    <col min="7425" max="7425" width="2.42578125" style="94" customWidth="1"/>
    <col min="7426" max="7426" width="3.140625" style="94" customWidth="1"/>
    <col min="7427" max="7427" width="4.5703125" style="94" customWidth="1"/>
    <col min="7428" max="7428" width="16" style="94" customWidth="1"/>
    <col min="7429" max="7429" width="11.140625" style="94" customWidth="1"/>
    <col min="7430" max="7430" width="28.28515625" style="94" customWidth="1"/>
    <col min="7431" max="7431" width="4" style="94" customWidth="1"/>
    <col min="7432" max="7432" width="1.5703125" style="94" customWidth="1"/>
    <col min="7433" max="7433" width="15.42578125" style="94" customWidth="1"/>
    <col min="7434" max="7434" width="3.140625" style="94" customWidth="1"/>
    <col min="7435" max="7680" width="9.140625" style="94"/>
    <col min="7681" max="7681" width="2.42578125" style="94" customWidth="1"/>
    <col min="7682" max="7682" width="3.140625" style="94" customWidth="1"/>
    <col min="7683" max="7683" width="4.5703125" style="94" customWidth="1"/>
    <col min="7684" max="7684" width="16" style="94" customWidth="1"/>
    <col min="7685" max="7685" width="11.140625" style="94" customWidth="1"/>
    <col min="7686" max="7686" width="28.28515625" style="94" customWidth="1"/>
    <col min="7687" max="7687" width="4" style="94" customWidth="1"/>
    <col min="7688" max="7688" width="1.5703125" style="94" customWidth="1"/>
    <col min="7689" max="7689" width="15.42578125" style="94" customWidth="1"/>
    <col min="7690" max="7690" width="3.140625" style="94" customWidth="1"/>
    <col min="7691" max="7936" width="9.140625" style="94"/>
    <col min="7937" max="7937" width="2.42578125" style="94" customWidth="1"/>
    <col min="7938" max="7938" width="3.140625" style="94" customWidth="1"/>
    <col min="7939" max="7939" width="4.5703125" style="94" customWidth="1"/>
    <col min="7940" max="7940" width="16" style="94" customWidth="1"/>
    <col min="7941" max="7941" width="11.140625" style="94" customWidth="1"/>
    <col min="7942" max="7942" width="28.28515625" style="94" customWidth="1"/>
    <col min="7943" max="7943" width="4" style="94" customWidth="1"/>
    <col min="7944" max="7944" width="1.5703125" style="94" customWidth="1"/>
    <col min="7945" max="7945" width="15.42578125" style="94" customWidth="1"/>
    <col min="7946" max="7946" width="3.140625" style="94" customWidth="1"/>
    <col min="7947" max="8192" width="9.140625" style="94"/>
    <col min="8193" max="8193" width="2.42578125" style="94" customWidth="1"/>
    <col min="8194" max="8194" width="3.140625" style="94" customWidth="1"/>
    <col min="8195" max="8195" width="4.5703125" style="94" customWidth="1"/>
    <col min="8196" max="8196" width="16" style="94" customWidth="1"/>
    <col min="8197" max="8197" width="11.140625" style="94" customWidth="1"/>
    <col min="8198" max="8198" width="28.28515625" style="94" customWidth="1"/>
    <col min="8199" max="8199" width="4" style="94" customWidth="1"/>
    <col min="8200" max="8200" width="1.5703125" style="94" customWidth="1"/>
    <col min="8201" max="8201" width="15.42578125" style="94" customWidth="1"/>
    <col min="8202" max="8202" width="3.140625" style="94" customWidth="1"/>
    <col min="8203" max="8448" width="9.140625" style="94"/>
    <col min="8449" max="8449" width="2.42578125" style="94" customWidth="1"/>
    <col min="8450" max="8450" width="3.140625" style="94" customWidth="1"/>
    <col min="8451" max="8451" width="4.5703125" style="94" customWidth="1"/>
    <col min="8452" max="8452" width="16" style="94" customWidth="1"/>
    <col min="8453" max="8453" width="11.140625" style="94" customWidth="1"/>
    <col min="8454" max="8454" width="28.28515625" style="94" customWidth="1"/>
    <col min="8455" max="8455" width="4" style="94" customWidth="1"/>
    <col min="8456" max="8456" width="1.5703125" style="94" customWidth="1"/>
    <col min="8457" max="8457" width="15.42578125" style="94" customWidth="1"/>
    <col min="8458" max="8458" width="3.140625" style="94" customWidth="1"/>
    <col min="8459" max="8704" width="9.140625" style="94"/>
    <col min="8705" max="8705" width="2.42578125" style="94" customWidth="1"/>
    <col min="8706" max="8706" width="3.140625" style="94" customWidth="1"/>
    <col min="8707" max="8707" width="4.5703125" style="94" customWidth="1"/>
    <col min="8708" max="8708" width="16" style="94" customWidth="1"/>
    <col min="8709" max="8709" width="11.140625" style="94" customWidth="1"/>
    <col min="8710" max="8710" width="28.28515625" style="94" customWidth="1"/>
    <col min="8711" max="8711" width="4" style="94" customWidth="1"/>
    <col min="8712" max="8712" width="1.5703125" style="94" customWidth="1"/>
    <col min="8713" max="8713" width="15.42578125" style="94" customWidth="1"/>
    <col min="8714" max="8714" width="3.140625" style="94" customWidth="1"/>
    <col min="8715" max="8960" width="9.140625" style="94"/>
    <col min="8961" max="8961" width="2.42578125" style="94" customWidth="1"/>
    <col min="8962" max="8962" width="3.140625" style="94" customWidth="1"/>
    <col min="8963" max="8963" width="4.5703125" style="94" customWidth="1"/>
    <col min="8964" max="8964" width="16" style="94" customWidth="1"/>
    <col min="8965" max="8965" width="11.140625" style="94" customWidth="1"/>
    <col min="8966" max="8966" width="28.28515625" style="94" customWidth="1"/>
    <col min="8967" max="8967" width="4" style="94" customWidth="1"/>
    <col min="8968" max="8968" width="1.5703125" style="94" customWidth="1"/>
    <col min="8969" max="8969" width="15.42578125" style="94" customWidth="1"/>
    <col min="8970" max="8970" width="3.140625" style="94" customWidth="1"/>
    <col min="8971" max="9216" width="9.140625" style="94"/>
    <col min="9217" max="9217" width="2.42578125" style="94" customWidth="1"/>
    <col min="9218" max="9218" width="3.140625" style="94" customWidth="1"/>
    <col min="9219" max="9219" width="4.5703125" style="94" customWidth="1"/>
    <col min="9220" max="9220" width="16" style="94" customWidth="1"/>
    <col min="9221" max="9221" width="11.140625" style="94" customWidth="1"/>
    <col min="9222" max="9222" width="28.28515625" style="94" customWidth="1"/>
    <col min="9223" max="9223" width="4" style="94" customWidth="1"/>
    <col min="9224" max="9224" width="1.5703125" style="94" customWidth="1"/>
    <col min="9225" max="9225" width="15.42578125" style="94" customWidth="1"/>
    <col min="9226" max="9226" width="3.140625" style="94" customWidth="1"/>
    <col min="9227" max="9472" width="9.140625" style="94"/>
    <col min="9473" max="9473" width="2.42578125" style="94" customWidth="1"/>
    <col min="9474" max="9474" width="3.140625" style="94" customWidth="1"/>
    <col min="9475" max="9475" width="4.5703125" style="94" customWidth="1"/>
    <col min="9476" max="9476" width="16" style="94" customWidth="1"/>
    <col min="9477" max="9477" width="11.140625" style="94" customWidth="1"/>
    <col min="9478" max="9478" width="28.28515625" style="94" customWidth="1"/>
    <col min="9479" max="9479" width="4" style="94" customWidth="1"/>
    <col min="9480" max="9480" width="1.5703125" style="94" customWidth="1"/>
    <col min="9481" max="9481" width="15.42578125" style="94" customWidth="1"/>
    <col min="9482" max="9482" width="3.140625" style="94" customWidth="1"/>
    <col min="9483" max="9728" width="9.140625" style="94"/>
    <col min="9729" max="9729" width="2.42578125" style="94" customWidth="1"/>
    <col min="9730" max="9730" width="3.140625" style="94" customWidth="1"/>
    <col min="9731" max="9731" width="4.5703125" style="94" customWidth="1"/>
    <col min="9732" max="9732" width="16" style="94" customWidth="1"/>
    <col min="9733" max="9733" width="11.140625" style="94" customWidth="1"/>
    <col min="9734" max="9734" width="28.28515625" style="94" customWidth="1"/>
    <col min="9735" max="9735" width="4" style="94" customWidth="1"/>
    <col min="9736" max="9736" width="1.5703125" style="94" customWidth="1"/>
    <col min="9737" max="9737" width="15.42578125" style="94" customWidth="1"/>
    <col min="9738" max="9738" width="3.140625" style="94" customWidth="1"/>
    <col min="9739" max="9984" width="9.140625" style="94"/>
    <col min="9985" max="9985" width="2.42578125" style="94" customWidth="1"/>
    <col min="9986" max="9986" width="3.140625" style="94" customWidth="1"/>
    <col min="9987" max="9987" width="4.5703125" style="94" customWidth="1"/>
    <col min="9988" max="9988" width="16" style="94" customWidth="1"/>
    <col min="9989" max="9989" width="11.140625" style="94" customWidth="1"/>
    <col min="9990" max="9990" width="28.28515625" style="94" customWidth="1"/>
    <col min="9991" max="9991" width="4" style="94" customWidth="1"/>
    <col min="9992" max="9992" width="1.5703125" style="94" customWidth="1"/>
    <col min="9993" max="9993" width="15.42578125" style="94" customWidth="1"/>
    <col min="9994" max="9994" width="3.140625" style="94" customWidth="1"/>
    <col min="9995" max="10240" width="9.140625" style="94"/>
    <col min="10241" max="10241" width="2.42578125" style="94" customWidth="1"/>
    <col min="10242" max="10242" width="3.140625" style="94" customWidth="1"/>
    <col min="10243" max="10243" width="4.5703125" style="94" customWidth="1"/>
    <col min="10244" max="10244" width="16" style="94" customWidth="1"/>
    <col min="10245" max="10245" width="11.140625" style="94" customWidth="1"/>
    <col min="10246" max="10246" width="28.28515625" style="94" customWidth="1"/>
    <col min="10247" max="10247" width="4" style="94" customWidth="1"/>
    <col min="10248" max="10248" width="1.5703125" style="94" customWidth="1"/>
    <col min="10249" max="10249" width="15.42578125" style="94" customWidth="1"/>
    <col min="10250" max="10250" width="3.140625" style="94" customWidth="1"/>
    <col min="10251" max="10496" width="9.140625" style="94"/>
    <col min="10497" max="10497" width="2.42578125" style="94" customWidth="1"/>
    <col min="10498" max="10498" width="3.140625" style="94" customWidth="1"/>
    <col min="10499" max="10499" width="4.5703125" style="94" customWidth="1"/>
    <col min="10500" max="10500" width="16" style="94" customWidth="1"/>
    <col min="10501" max="10501" width="11.140625" style="94" customWidth="1"/>
    <col min="10502" max="10502" width="28.28515625" style="94" customWidth="1"/>
    <col min="10503" max="10503" width="4" style="94" customWidth="1"/>
    <col min="10504" max="10504" width="1.5703125" style="94" customWidth="1"/>
    <col min="10505" max="10505" width="15.42578125" style="94" customWidth="1"/>
    <col min="10506" max="10506" width="3.140625" style="94" customWidth="1"/>
    <col min="10507" max="10752" width="9.140625" style="94"/>
    <col min="10753" max="10753" width="2.42578125" style="94" customWidth="1"/>
    <col min="10754" max="10754" width="3.140625" style="94" customWidth="1"/>
    <col min="10755" max="10755" width="4.5703125" style="94" customWidth="1"/>
    <col min="10756" max="10756" width="16" style="94" customWidth="1"/>
    <col min="10757" max="10757" width="11.140625" style="94" customWidth="1"/>
    <col min="10758" max="10758" width="28.28515625" style="94" customWidth="1"/>
    <col min="10759" max="10759" width="4" style="94" customWidth="1"/>
    <col min="10760" max="10760" width="1.5703125" style="94" customWidth="1"/>
    <col min="10761" max="10761" width="15.42578125" style="94" customWidth="1"/>
    <col min="10762" max="10762" width="3.140625" style="94" customWidth="1"/>
    <col min="10763" max="11008" width="9.140625" style="94"/>
    <col min="11009" max="11009" width="2.42578125" style="94" customWidth="1"/>
    <col min="11010" max="11010" width="3.140625" style="94" customWidth="1"/>
    <col min="11011" max="11011" width="4.5703125" style="94" customWidth="1"/>
    <col min="11012" max="11012" width="16" style="94" customWidth="1"/>
    <col min="11013" max="11013" width="11.140625" style="94" customWidth="1"/>
    <col min="11014" max="11014" width="28.28515625" style="94" customWidth="1"/>
    <col min="11015" max="11015" width="4" style="94" customWidth="1"/>
    <col min="11016" max="11016" width="1.5703125" style="94" customWidth="1"/>
    <col min="11017" max="11017" width="15.42578125" style="94" customWidth="1"/>
    <col min="11018" max="11018" width="3.140625" style="94" customWidth="1"/>
    <col min="11019" max="11264" width="9.140625" style="94"/>
    <col min="11265" max="11265" width="2.42578125" style="94" customWidth="1"/>
    <col min="11266" max="11266" width="3.140625" style="94" customWidth="1"/>
    <col min="11267" max="11267" width="4.5703125" style="94" customWidth="1"/>
    <col min="11268" max="11268" width="16" style="94" customWidth="1"/>
    <col min="11269" max="11269" width="11.140625" style="94" customWidth="1"/>
    <col min="11270" max="11270" width="28.28515625" style="94" customWidth="1"/>
    <col min="11271" max="11271" width="4" style="94" customWidth="1"/>
    <col min="11272" max="11272" width="1.5703125" style="94" customWidth="1"/>
    <col min="11273" max="11273" width="15.42578125" style="94" customWidth="1"/>
    <col min="11274" max="11274" width="3.140625" style="94" customWidth="1"/>
    <col min="11275" max="11520" width="9.140625" style="94"/>
    <col min="11521" max="11521" width="2.42578125" style="94" customWidth="1"/>
    <col min="11522" max="11522" width="3.140625" style="94" customWidth="1"/>
    <col min="11523" max="11523" width="4.5703125" style="94" customWidth="1"/>
    <col min="11524" max="11524" width="16" style="94" customWidth="1"/>
    <col min="11525" max="11525" width="11.140625" style="94" customWidth="1"/>
    <col min="11526" max="11526" width="28.28515625" style="94" customWidth="1"/>
    <col min="11527" max="11527" width="4" style="94" customWidth="1"/>
    <col min="11528" max="11528" width="1.5703125" style="94" customWidth="1"/>
    <col min="11529" max="11529" width="15.42578125" style="94" customWidth="1"/>
    <col min="11530" max="11530" width="3.140625" style="94" customWidth="1"/>
    <col min="11531" max="11776" width="9.140625" style="94"/>
    <col min="11777" max="11777" width="2.42578125" style="94" customWidth="1"/>
    <col min="11778" max="11778" width="3.140625" style="94" customWidth="1"/>
    <col min="11779" max="11779" width="4.5703125" style="94" customWidth="1"/>
    <col min="11780" max="11780" width="16" style="94" customWidth="1"/>
    <col min="11781" max="11781" width="11.140625" style="94" customWidth="1"/>
    <col min="11782" max="11782" width="28.28515625" style="94" customWidth="1"/>
    <col min="11783" max="11783" width="4" style="94" customWidth="1"/>
    <col min="11784" max="11784" width="1.5703125" style="94" customWidth="1"/>
    <col min="11785" max="11785" width="15.42578125" style="94" customWidth="1"/>
    <col min="11786" max="11786" width="3.140625" style="94" customWidth="1"/>
    <col min="11787" max="12032" width="9.140625" style="94"/>
    <col min="12033" max="12033" width="2.42578125" style="94" customWidth="1"/>
    <col min="12034" max="12034" width="3.140625" style="94" customWidth="1"/>
    <col min="12035" max="12035" width="4.5703125" style="94" customWidth="1"/>
    <col min="12036" max="12036" width="16" style="94" customWidth="1"/>
    <col min="12037" max="12037" width="11.140625" style="94" customWidth="1"/>
    <col min="12038" max="12038" width="28.28515625" style="94" customWidth="1"/>
    <col min="12039" max="12039" width="4" style="94" customWidth="1"/>
    <col min="12040" max="12040" width="1.5703125" style="94" customWidth="1"/>
    <col min="12041" max="12041" width="15.42578125" style="94" customWidth="1"/>
    <col min="12042" max="12042" width="3.140625" style="94" customWidth="1"/>
    <col min="12043" max="12288" width="9.140625" style="94"/>
    <col min="12289" max="12289" width="2.42578125" style="94" customWidth="1"/>
    <col min="12290" max="12290" width="3.140625" style="94" customWidth="1"/>
    <col min="12291" max="12291" width="4.5703125" style="94" customWidth="1"/>
    <col min="12292" max="12292" width="16" style="94" customWidth="1"/>
    <col min="12293" max="12293" width="11.140625" style="94" customWidth="1"/>
    <col min="12294" max="12294" width="28.28515625" style="94" customWidth="1"/>
    <col min="12295" max="12295" width="4" style="94" customWidth="1"/>
    <col min="12296" max="12296" width="1.5703125" style="94" customWidth="1"/>
    <col min="12297" max="12297" width="15.42578125" style="94" customWidth="1"/>
    <col min="12298" max="12298" width="3.140625" style="94" customWidth="1"/>
    <col min="12299" max="12544" width="9.140625" style="94"/>
    <col min="12545" max="12545" width="2.42578125" style="94" customWidth="1"/>
    <col min="12546" max="12546" width="3.140625" style="94" customWidth="1"/>
    <col min="12547" max="12547" width="4.5703125" style="94" customWidth="1"/>
    <col min="12548" max="12548" width="16" style="94" customWidth="1"/>
    <col min="12549" max="12549" width="11.140625" style="94" customWidth="1"/>
    <col min="12550" max="12550" width="28.28515625" style="94" customWidth="1"/>
    <col min="12551" max="12551" width="4" style="94" customWidth="1"/>
    <col min="12552" max="12552" width="1.5703125" style="94" customWidth="1"/>
    <col min="12553" max="12553" width="15.42578125" style="94" customWidth="1"/>
    <col min="12554" max="12554" width="3.140625" style="94" customWidth="1"/>
    <col min="12555" max="12800" width="9.140625" style="94"/>
    <col min="12801" max="12801" width="2.42578125" style="94" customWidth="1"/>
    <col min="12802" max="12802" width="3.140625" style="94" customWidth="1"/>
    <col min="12803" max="12803" width="4.5703125" style="94" customWidth="1"/>
    <col min="12804" max="12804" width="16" style="94" customWidth="1"/>
    <col min="12805" max="12805" width="11.140625" style="94" customWidth="1"/>
    <col min="12806" max="12806" width="28.28515625" style="94" customWidth="1"/>
    <col min="12807" max="12807" width="4" style="94" customWidth="1"/>
    <col min="12808" max="12808" width="1.5703125" style="94" customWidth="1"/>
    <col min="12809" max="12809" width="15.42578125" style="94" customWidth="1"/>
    <col min="12810" max="12810" width="3.140625" style="94" customWidth="1"/>
    <col min="12811" max="13056" width="9.140625" style="94"/>
    <col min="13057" max="13057" width="2.42578125" style="94" customWidth="1"/>
    <col min="13058" max="13058" width="3.140625" style="94" customWidth="1"/>
    <col min="13059" max="13059" width="4.5703125" style="94" customWidth="1"/>
    <col min="13060" max="13060" width="16" style="94" customWidth="1"/>
    <col min="13061" max="13061" width="11.140625" style="94" customWidth="1"/>
    <col min="13062" max="13062" width="28.28515625" style="94" customWidth="1"/>
    <col min="13063" max="13063" width="4" style="94" customWidth="1"/>
    <col min="13064" max="13064" width="1.5703125" style="94" customWidth="1"/>
    <col min="13065" max="13065" width="15.42578125" style="94" customWidth="1"/>
    <col min="13066" max="13066" width="3.140625" style="94" customWidth="1"/>
    <col min="13067" max="13312" width="9.140625" style="94"/>
    <col min="13313" max="13313" width="2.42578125" style="94" customWidth="1"/>
    <col min="13314" max="13314" width="3.140625" style="94" customWidth="1"/>
    <col min="13315" max="13315" width="4.5703125" style="94" customWidth="1"/>
    <col min="13316" max="13316" width="16" style="94" customWidth="1"/>
    <col min="13317" max="13317" width="11.140625" style="94" customWidth="1"/>
    <col min="13318" max="13318" width="28.28515625" style="94" customWidth="1"/>
    <col min="13319" max="13319" width="4" style="94" customWidth="1"/>
    <col min="13320" max="13320" width="1.5703125" style="94" customWidth="1"/>
    <col min="13321" max="13321" width="15.42578125" style="94" customWidth="1"/>
    <col min="13322" max="13322" width="3.140625" style="94" customWidth="1"/>
    <col min="13323" max="13568" width="9.140625" style="94"/>
    <col min="13569" max="13569" width="2.42578125" style="94" customWidth="1"/>
    <col min="13570" max="13570" width="3.140625" style="94" customWidth="1"/>
    <col min="13571" max="13571" width="4.5703125" style="94" customWidth="1"/>
    <col min="13572" max="13572" width="16" style="94" customWidth="1"/>
    <col min="13573" max="13573" width="11.140625" style="94" customWidth="1"/>
    <col min="13574" max="13574" width="28.28515625" style="94" customWidth="1"/>
    <col min="13575" max="13575" width="4" style="94" customWidth="1"/>
    <col min="13576" max="13576" width="1.5703125" style="94" customWidth="1"/>
    <col min="13577" max="13577" width="15.42578125" style="94" customWidth="1"/>
    <col min="13578" max="13578" width="3.140625" style="94" customWidth="1"/>
    <col min="13579" max="13824" width="9.140625" style="94"/>
    <col min="13825" max="13825" width="2.42578125" style="94" customWidth="1"/>
    <col min="13826" max="13826" width="3.140625" style="94" customWidth="1"/>
    <col min="13827" max="13827" width="4.5703125" style="94" customWidth="1"/>
    <col min="13828" max="13828" width="16" style="94" customWidth="1"/>
    <col min="13829" max="13829" width="11.140625" style="94" customWidth="1"/>
    <col min="13830" max="13830" width="28.28515625" style="94" customWidth="1"/>
    <col min="13831" max="13831" width="4" style="94" customWidth="1"/>
    <col min="13832" max="13832" width="1.5703125" style="94" customWidth="1"/>
    <col min="13833" max="13833" width="15.42578125" style="94" customWidth="1"/>
    <col min="13834" max="13834" width="3.140625" style="94" customWidth="1"/>
    <col min="13835" max="14080" width="9.140625" style="94"/>
    <col min="14081" max="14081" width="2.42578125" style="94" customWidth="1"/>
    <col min="14082" max="14082" width="3.140625" style="94" customWidth="1"/>
    <col min="14083" max="14083" width="4.5703125" style="94" customWidth="1"/>
    <col min="14084" max="14084" width="16" style="94" customWidth="1"/>
    <col min="14085" max="14085" width="11.140625" style="94" customWidth="1"/>
    <col min="14086" max="14086" width="28.28515625" style="94" customWidth="1"/>
    <col min="14087" max="14087" width="4" style="94" customWidth="1"/>
    <col min="14088" max="14088" width="1.5703125" style="94" customWidth="1"/>
    <col min="14089" max="14089" width="15.42578125" style="94" customWidth="1"/>
    <col min="14090" max="14090" width="3.140625" style="94" customWidth="1"/>
    <col min="14091" max="14336" width="9.140625" style="94"/>
    <col min="14337" max="14337" width="2.42578125" style="94" customWidth="1"/>
    <col min="14338" max="14338" width="3.140625" style="94" customWidth="1"/>
    <col min="14339" max="14339" width="4.5703125" style="94" customWidth="1"/>
    <col min="14340" max="14340" width="16" style="94" customWidth="1"/>
    <col min="14341" max="14341" width="11.140625" style="94" customWidth="1"/>
    <col min="14342" max="14342" width="28.28515625" style="94" customWidth="1"/>
    <col min="14343" max="14343" width="4" style="94" customWidth="1"/>
    <col min="14344" max="14344" width="1.5703125" style="94" customWidth="1"/>
    <col min="14345" max="14345" width="15.42578125" style="94" customWidth="1"/>
    <col min="14346" max="14346" width="3.140625" style="94" customWidth="1"/>
    <col min="14347" max="14592" width="9.140625" style="94"/>
    <col min="14593" max="14593" width="2.42578125" style="94" customWidth="1"/>
    <col min="14594" max="14594" width="3.140625" style="94" customWidth="1"/>
    <col min="14595" max="14595" width="4.5703125" style="94" customWidth="1"/>
    <col min="14596" max="14596" width="16" style="94" customWidth="1"/>
    <col min="14597" max="14597" width="11.140625" style="94" customWidth="1"/>
    <col min="14598" max="14598" width="28.28515625" style="94" customWidth="1"/>
    <col min="14599" max="14599" width="4" style="94" customWidth="1"/>
    <col min="14600" max="14600" width="1.5703125" style="94" customWidth="1"/>
    <col min="14601" max="14601" width="15.42578125" style="94" customWidth="1"/>
    <col min="14602" max="14602" width="3.140625" style="94" customWidth="1"/>
    <col min="14603" max="14848" width="9.140625" style="94"/>
    <col min="14849" max="14849" width="2.42578125" style="94" customWidth="1"/>
    <col min="14850" max="14850" width="3.140625" style="94" customWidth="1"/>
    <col min="14851" max="14851" width="4.5703125" style="94" customWidth="1"/>
    <col min="14852" max="14852" width="16" style="94" customWidth="1"/>
    <col min="14853" max="14853" width="11.140625" style="94" customWidth="1"/>
    <col min="14854" max="14854" width="28.28515625" style="94" customWidth="1"/>
    <col min="14855" max="14855" width="4" style="94" customWidth="1"/>
    <col min="14856" max="14856" width="1.5703125" style="94" customWidth="1"/>
    <col min="14857" max="14857" width="15.42578125" style="94" customWidth="1"/>
    <col min="14858" max="14858" width="3.140625" style="94" customWidth="1"/>
    <col min="14859" max="15104" width="9.140625" style="94"/>
    <col min="15105" max="15105" width="2.42578125" style="94" customWidth="1"/>
    <col min="15106" max="15106" width="3.140625" style="94" customWidth="1"/>
    <col min="15107" max="15107" width="4.5703125" style="94" customWidth="1"/>
    <col min="15108" max="15108" width="16" style="94" customWidth="1"/>
    <col min="15109" max="15109" width="11.140625" style="94" customWidth="1"/>
    <col min="15110" max="15110" width="28.28515625" style="94" customWidth="1"/>
    <col min="15111" max="15111" width="4" style="94" customWidth="1"/>
    <col min="15112" max="15112" width="1.5703125" style="94" customWidth="1"/>
    <col min="15113" max="15113" width="15.42578125" style="94" customWidth="1"/>
    <col min="15114" max="15114" width="3.140625" style="94" customWidth="1"/>
    <col min="15115" max="15360" width="9.140625" style="94"/>
    <col min="15361" max="15361" width="2.42578125" style="94" customWidth="1"/>
    <col min="15362" max="15362" width="3.140625" style="94" customWidth="1"/>
    <col min="15363" max="15363" width="4.5703125" style="94" customWidth="1"/>
    <col min="15364" max="15364" width="16" style="94" customWidth="1"/>
    <col min="15365" max="15365" width="11.140625" style="94" customWidth="1"/>
    <col min="15366" max="15366" width="28.28515625" style="94" customWidth="1"/>
    <col min="15367" max="15367" width="4" style="94" customWidth="1"/>
    <col min="15368" max="15368" width="1.5703125" style="94" customWidth="1"/>
    <col min="15369" max="15369" width="15.42578125" style="94" customWidth="1"/>
    <col min="15370" max="15370" width="3.140625" style="94" customWidth="1"/>
    <col min="15371" max="15616" width="9.140625" style="94"/>
    <col min="15617" max="15617" width="2.42578125" style="94" customWidth="1"/>
    <col min="15618" max="15618" width="3.140625" style="94" customWidth="1"/>
    <col min="15619" max="15619" width="4.5703125" style="94" customWidth="1"/>
    <col min="15620" max="15620" width="16" style="94" customWidth="1"/>
    <col min="15621" max="15621" width="11.140625" style="94" customWidth="1"/>
    <col min="15622" max="15622" width="28.28515625" style="94" customWidth="1"/>
    <col min="15623" max="15623" width="4" style="94" customWidth="1"/>
    <col min="15624" max="15624" width="1.5703125" style="94" customWidth="1"/>
    <col min="15625" max="15625" width="15.42578125" style="94" customWidth="1"/>
    <col min="15626" max="15626" width="3.140625" style="94" customWidth="1"/>
    <col min="15627" max="15872" width="9.140625" style="94"/>
    <col min="15873" max="15873" width="2.42578125" style="94" customWidth="1"/>
    <col min="15874" max="15874" width="3.140625" style="94" customWidth="1"/>
    <col min="15875" max="15875" width="4.5703125" style="94" customWidth="1"/>
    <col min="15876" max="15876" width="16" style="94" customWidth="1"/>
    <col min="15877" max="15877" width="11.140625" style="94" customWidth="1"/>
    <col min="15878" max="15878" width="28.28515625" style="94" customWidth="1"/>
    <col min="15879" max="15879" width="4" style="94" customWidth="1"/>
    <col min="15880" max="15880" width="1.5703125" style="94" customWidth="1"/>
    <col min="15881" max="15881" width="15.42578125" style="94" customWidth="1"/>
    <col min="15882" max="15882" width="3.140625" style="94" customWidth="1"/>
    <col min="15883" max="16128" width="9.140625" style="94"/>
    <col min="16129" max="16129" width="2.42578125" style="94" customWidth="1"/>
    <col min="16130" max="16130" width="3.140625" style="94" customWidth="1"/>
    <col min="16131" max="16131" width="4.5703125" style="94" customWidth="1"/>
    <col min="16132" max="16132" width="16" style="94" customWidth="1"/>
    <col min="16133" max="16133" width="11.140625" style="94" customWidth="1"/>
    <col min="16134" max="16134" width="28.28515625" style="94" customWidth="1"/>
    <col min="16135" max="16135" width="4" style="94" customWidth="1"/>
    <col min="16136" max="16136" width="1.5703125" style="94" customWidth="1"/>
    <col min="16137" max="16137" width="15.42578125" style="94" customWidth="1"/>
    <col min="16138" max="16138" width="3.140625" style="94" customWidth="1"/>
    <col min="16139" max="16384" width="9.140625" style="94"/>
  </cols>
  <sheetData>
    <row r="1" spans="1:18" ht="20.25" x14ac:dyDescent="0.3">
      <c r="A1" s="91"/>
      <c r="B1" s="92" t="s">
        <v>23</v>
      </c>
      <c r="C1" s="91"/>
      <c r="D1" s="91"/>
      <c r="E1" s="91"/>
      <c r="F1" s="91"/>
      <c r="G1" s="91"/>
      <c r="H1" s="91"/>
      <c r="I1" s="91"/>
      <c r="J1" s="2"/>
      <c r="K1" s="93"/>
      <c r="L1" s="93"/>
      <c r="M1" s="93"/>
      <c r="N1" s="93"/>
      <c r="O1" s="93"/>
      <c r="P1" s="93"/>
      <c r="Q1" s="93"/>
      <c r="R1" s="93"/>
    </row>
    <row r="2" spans="1:18" x14ac:dyDescent="0.2">
      <c r="A2" s="91"/>
      <c r="B2" s="91"/>
      <c r="C2" s="91"/>
      <c r="D2" s="91"/>
      <c r="E2" s="91"/>
      <c r="F2" s="91"/>
      <c r="G2" s="91"/>
      <c r="H2" s="91"/>
      <c r="I2" s="91"/>
      <c r="J2" s="2"/>
      <c r="K2" s="93"/>
      <c r="L2" s="93"/>
      <c r="M2" s="93"/>
      <c r="N2" s="93"/>
      <c r="O2" s="93"/>
      <c r="P2" s="93"/>
      <c r="Q2" s="93"/>
      <c r="R2" s="93"/>
    </row>
    <row r="3" spans="1:18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7"/>
      <c r="R3" s="97"/>
    </row>
    <row r="4" spans="1:18" ht="15" customHeight="1" thickBot="1" x14ac:dyDescent="0.3">
      <c r="A4" s="95"/>
      <c r="B4" s="98"/>
      <c r="C4" s="99" t="s">
        <v>24</v>
      </c>
      <c r="D4" s="100"/>
      <c r="E4" s="100"/>
      <c r="F4" s="100"/>
      <c r="G4" s="101"/>
      <c r="H4" s="102"/>
      <c r="I4" s="103">
        <f>'Stock Analysis'!J9</f>
        <v>4145816</v>
      </c>
      <c r="J4" s="95"/>
      <c r="K4" s="96"/>
      <c r="L4" s="96"/>
      <c r="M4" s="96"/>
      <c r="N4" s="96"/>
      <c r="O4" s="96"/>
      <c r="P4" s="96"/>
      <c r="Q4" s="97"/>
      <c r="R4" s="97"/>
    </row>
    <row r="5" spans="1:18" ht="15" customHeight="1" thickTop="1" thickBot="1" x14ac:dyDescent="0.3">
      <c r="A5" s="95"/>
      <c r="B5" s="98"/>
      <c r="C5" s="104" t="s">
        <v>25</v>
      </c>
      <c r="D5" s="100"/>
      <c r="E5" s="100"/>
      <c r="F5" s="105"/>
      <c r="G5" s="101" t="s">
        <v>26</v>
      </c>
      <c r="H5" s="102"/>
      <c r="I5" s="106">
        <v>1.421E-2</v>
      </c>
      <c r="J5" s="95"/>
      <c r="K5" s="96"/>
      <c r="L5" s="96"/>
      <c r="M5" s="96"/>
      <c r="N5" s="96"/>
      <c r="O5" s="96"/>
      <c r="P5" s="96"/>
      <c r="Q5" s="97"/>
      <c r="R5" s="97"/>
    </row>
    <row r="6" spans="1:18" ht="15" customHeight="1" thickTop="1" x14ac:dyDescent="0.25">
      <c r="A6" s="95"/>
      <c r="B6" s="98"/>
      <c r="C6" s="104" t="s">
        <v>27</v>
      </c>
      <c r="D6" s="100"/>
      <c r="E6" s="100"/>
      <c r="F6" s="105"/>
      <c r="G6" s="101" t="s">
        <v>28</v>
      </c>
      <c r="H6" s="102"/>
      <c r="I6" s="107">
        <f>I4*I5</f>
        <v>58912.045360000004</v>
      </c>
      <c r="J6" s="95"/>
      <c r="K6" s="96"/>
      <c r="L6" s="96"/>
      <c r="M6" s="96"/>
      <c r="N6" s="96"/>
      <c r="O6" s="96"/>
      <c r="P6" s="96"/>
      <c r="Q6" s="97"/>
      <c r="R6" s="97"/>
    </row>
    <row r="7" spans="1:18" ht="15" customHeight="1" thickBot="1" x14ac:dyDescent="0.3">
      <c r="A7" s="95"/>
      <c r="B7" s="98"/>
      <c r="C7" s="104"/>
      <c r="D7" s="100"/>
      <c r="E7" s="100"/>
      <c r="F7" s="108"/>
      <c r="G7" s="109" t="s">
        <v>29</v>
      </c>
      <c r="H7" s="102"/>
      <c r="I7" s="109" t="s">
        <v>30</v>
      </c>
      <c r="J7" s="95"/>
      <c r="K7" s="96"/>
      <c r="L7" s="96"/>
      <c r="M7" s="96"/>
      <c r="N7" s="96"/>
      <c r="O7" s="96"/>
      <c r="P7" s="96"/>
      <c r="Q7" s="97"/>
      <c r="R7" s="97"/>
    </row>
    <row r="8" spans="1:18" ht="15" customHeight="1" thickTop="1" thickBot="1" x14ac:dyDescent="0.3">
      <c r="A8" s="95"/>
      <c r="B8" s="98"/>
      <c r="C8" s="110" t="s">
        <v>31</v>
      </c>
      <c r="D8" s="111"/>
      <c r="E8" s="111"/>
      <c r="F8" s="111"/>
      <c r="G8" s="112" t="s">
        <v>28</v>
      </c>
      <c r="H8" s="113"/>
      <c r="I8" s="114">
        <f>I6/12</f>
        <v>4909.3371133333339</v>
      </c>
      <c r="J8" s="95"/>
      <c r="K8" s="96"/>
      <c r="L8" s="96"/>
      <c r="M8" s="96"/>
      <c r="N8" s="96"/>
      <c r="O8" s="96"/>
      <c r="P8" s="96"/>
      <c r="Q8" s="97"/>
      <c r="R8" s="97"/>
    </row>
    <row r="9" spans="1:18" ht="15" customHeight="1" x14ac:dyDescent="0.25">
      <c r="A9" s="95"/>
      <c r="B9" s="98"/>
      <c r="C9" s="115"/>
      <c r="D9" s="116" t="s">
        <v>32</v>
      </c>
      <c r="E9" s="100"/>
      <c r="F9" s="100"/>
      <c r="G9" s="117"/>
      <c r="H9" s="102"/>
      <c r="I9" s="118"/>
      <c r="J9" s="95"/>
      <c r="K9" s="96"/>
      <c r="L9" s="96"/>
      <c r="M9" s="96"/>
      <c r="N9" s="96"/>
      <c r="O9" s="96"/>
      <c r="P9" s="96"/>
      <c r="Q9" s="97"/>
      <c r="R9" s="97"/>
    </row>
    <row r="10" spans="1:18" ht="36.75" customHeight="1" thickBot="1" x14ac:dyDescent="0.3">
      <c r="A10" s="95"/>
      <c r="B10" s="98"/>
      <c r="C10" s="104"/>
      <c r="D10" s="100"/>
      <c r="E10" s="100"/>
      <c r="F10" s="100"/>
      <c r="G10" s="101"/>
      <c r="H10" s="102"/>
      <c r="I10" s="119"/>
      <c r="J10" s="95"/>
      <c r="K10" s="96"/>
      <c r="L10" s="96"/>
      <c r="M10" s="96"/>
      <c r="N10" s="96"/>
      <c r="O10" s="96"/>
      <c r="P10" s="96"/>
      <c r="Q10" s="97"/>
      <c r="R10" s="97"/>
    </row>
    <row r="11" spans="1:18" ht="15" customHeight="1" x14ac:dyDescent="0.25">
      <c r="A11" s="95"/>
      <c r="B11" s="98"/>
      <c r="C11" s="104" t="s">
        <v>33</v>
      </c>
      <c r="D11" s="100"/>
      <c r="E11" s="100"/>
      <c r="F11" s="100"/>
      <c r="G11" s="117"/>
      <c r="H11" s="102"/>
      <c r="I11" s="120">
        <v>992287</v>
      </c>
      <c r="J11" s="121"/>
      <c r="K11" s="96"/>
      <c r="L11" s="96"/>
      <c r="M11" s="96"/>
      <c r="N11" s="96"/>
      <c r="O11" s="96"/>
      <c r="P11" s="96"/>
      <c r="Q11" s="97"/>
      <c r="R11" s="97"/>
    </row>
    <row r="12" spans="1:18" ht="17.25" customHeight="1" thickBot="1" x14ac:dyDescent="0.3">
      <c r="A12" s="95"/>
      <c r="B12" s="98"/>
      <c r="C12" s="104" t="s">
        <v>34</v>
      </c>
      <c r="D12" s="100"/>
      <c r="E12" s="100"/>
      <c r="F12" s="100"/>
      <c r="G12" s="117" t="s">
        <v>29</v>
      </c>
      <c r="H12" s="102"/>
      <c r="I12" s="122">
        <v>8</v>
      </c>
      <c r="J12" s="95"/>
      <c r="K12" s="96"/>
      <c r="L12" s="96"/>
      <c r="M12" s="96"/>
      <c r="N12" s="96"/>
      <c r="O12" s="96"/>
      <c r="P12" s="96"/>
      <c r="Q12" s="97"/>
      <c r="R12" s="97"/>
    </row>
    <row r="13" spans="1:18" ht="17.25" customHeight="1" thickTop="1" thickBot="1" x14ac:dyDescent="0.3">
      <c r="A13" s="95"/>
      <c r="B13" s="98"/>
      <c r="C13" s="110" t="s">
        <v>35</v>
      </c>
      <c r="D13" s="111"/>
      <c r="E13" s="111"/>
      <c r="F13" s="111"/>
      <c r="G13" s="112" t="s">
        <v>28</v>
      </c>
      <c r="H13" s="113"/>
      <c r="I13" s="123">
        <f>I11/I12</f>
        <v>124035.875</v>
      </c>
      <c r="J13" s="95"/>
      <c r="K13" s="96"/>
      <c r="L13" s="96"/>
      <c r="M13" s="96"/>
      <c r="N13" s="96"/>
      <c r="O13" s="96"/>
      <c r="P13" s="96"/>
      <c r="Q13" s="97"/>
      <c r="R13" s="97"/>
    </row>
    <row r="14" spans="1:18" ht="17.25" customHeight="1" x14ac:dyDescent="0.25">
      <c r="A14" s="95"/>
      <c r="B14" s="98"/>
      <c r="C14" s="104"/>
      <c r="D14" s="100"/>
      <c r="E14" s="100"/>
      <c r="F14" s="100"/>
      <c r="G14" s="101"/>
      <c r="H14" s="102"/>
      <c r="I14" s="119"/>
      <c r="J14" s="95"/>
      <c r="K14" s="96"/>
      <c r="L14" s="96"/>
      <c r="M14" s="96"/>
      <c r="N14" s="96"/>
      <c r="O14" s="96"/>
      <c r="P14" s="96"/>
      <c r="Q14" s="97"/>
      <c r="R14" s="97"/>
    </row>
    <row r="15" spans="1:18" ht="49.5" customHeight="1" thickBot="1" x14ac:dyDescent="0.3">
      <c r="A15" s="95"/>
      <c r="B15" s="98"/>
      <c r="C15" s="124"/>
      <c r="D15" s="100"/>
      <c r="E15" s="100"/>
      <c r="F15" s="100"/>
      <c r="G15" s="101"/>
      <c r="H15" s="102"/>
      <c r="I15" s="119"/>
      <c r="J15" s="95"/>
      <c r="K15" s="96"/>
      <c r="L15" s="96"/>
      <c r="M15" s="96"/>
      <c r="N15" s="96"/>
      <c r="O15" s="96"/>
      <c r="P15" s="96"/>
      <c r="Q15" s="97"/>
      <c r="R15" s="97"/>
    </row>
    <row r="16" spans="1:18" ht="17.25" customHeight="1" x14ac:dyDescent="0.25">
      <c r="A16" s="95"/>
      <c r="B16" s="98"/>
      <c r="C16" s="104" t="s">
        <v>36</v>
      </c>
      <c r="D16" s="100"/>
      <c r="E16" s="100"/>
      <c r="F16" s="100"/>
      <c r="G16" s="101"/>
      <c r="H16" s="102"/>
      <c r="I16" s="125">
        <f>I8</f>
        <v>4909.3371133333339</v>
      </c>
      <c r="J16" s="95"/>
      <c r="K16" s="96"/>
      <c r="L16" s="96"/>
      <c r="M16" s="96"/>
      <c r="N16" s="96"/>
      <c r="O16" s="96"/>
      <c r="P16" s="96"/>
      <c r="Q16" s="97"/>
      <c r="R16" s="97"/>
    </row>
    <row r="17" spans="1:18" ht="13.5" customHeight="1" x14ac:dyDescent="0.25">
      <c r="A17" s="95"/>
      <c r="B17" s="98"/>
      <c r="C17" s="126"/>
      <c r="D17" s="116" t="s">
        <v>32</v>
      </c>
      <c r="E17" s="100"/>
      <c r="F17" s="100"/>
      <c r="G17" s="117"/>
      <c r="H17" s="102"/>
      <c r="I17" s="127"/>
      <c r="J17" s="95"/>
      <c r="K17" s="96"/>
      <c r="L17" s="96"/>
      <c r="M17" s="96"/>
      <c r="N17" s="96"/>
      <c r="O17" s="96"/>
      <c r="P17" s="96"/>
      <c r="Q17" s="97"/>
      <c r="R17" s="97"/>
    </row>
    <row r="18" spans="1:18" ht="17.25" customHeight="1" thickBot="1" x14ac:dyDescent="0.3">
      <c r="A18" s="95"/>
      <c r="B18" s="98"/>
      <c r="C18" s="104" t="s">
        <v>37</v>
      </c>
      <c r="D18" s="100"/>
      <c r="E18" s="100"/>
      <c r="F18" s="100"/>
      <c r="G18" s="117" t="s">
        <v>29</v>
      </c>
      <c r="H18" s="102"/>
      <c r="I18" s="128">
        <f>I13</f>
        <v>124035.875</v>
      </c>
      <c r="J18" s="95"/>
      <c r="K18" s="96"/>
      <c r="L18" s="96"/>
      <c r="M18" s="96"/>
      <c r="N18" s="96"/>
      <c r="O18" s="96"/>
      <c r="P18" s="96"/>
      <c r="Q18" s="97"/>
      <c r="R18" s="97"/>
    </row>
    <row r="19" spans="1:18" ht="17.25" customHeight="1" thickTop="1" thickBot="1" x14ac:dyDescent="0.3">
      <c r="A19" s="95"/>
      <c r="B19" s="98"/>
      <c r="C19" s="110" t="s">
        <v>38</v>
      </c>
      <c r="D19" s="129"/>
      <c r="E19" s="129"/>
      <c r="F19" s="129"/>
      <c r="G19" s="101" t="s">
        <v>28</v>
      </c>
      <c r="H19" s="130"/>
      <c r="I19" s="131">
        <f>I16/I18</f>
        <v>3.9579977271360679E-2</v>
      </c>
      <c r="J19" s="132"/>
      <c r="K19" s="96"/>
      <c r="L19" s="96"/>
      <c r="M19" s="96"/>
      <c r="N19" s="96"/>
      <c r="O19" s="96"/>
      <c r="P19" s="96"/>
      <c r="Q19" s="97"/>
      <c r="R19" s="97"/>
    </row>
    <row r="20" spans="1:18" ht="15.75" x14ac:dyDescent="0.25">
      <c r="A20" s="95"/>
      <c r="B20" s="95"/>
      <c r="C20" s="133"/>
      <c r="D20" s="116" t="s">
        <v>39</v>
      </c>
      <c r="E20" s="134"/>
      <c r="F20" s="134"/>
      <c r="G20" s="135"/>
      <c r="H20" s="136"/>
      <c r="I20" s="137"/>
      <c r="J20" s="136"/>
      <c r="K20" s="96"/>
      <c r="L20" s="96"/>
      <c r="M20" s="96"/>
      <c r="N20" s="96"/>
      <c r="O20" s="96"/>
      <c r="P20" s="96"/>
      <c r="Q20" s="97"/>
      <c r="R20" s="97"/>
    </row>
    <row r="21" spans="1:18" x14ac:dyDescent="0.2">
      <c r="A21" s="95"/>
      <c r="B21" s="95"/>
      <c r="C21" s="130"/>
      <c r="D21" s="130"/>
      <c r="E21" s="130"/>
      <c r="F21" s="130"/>
      <c r="G21" s="138"/>
      <c r="H21" s="130"/>
      <c r="I21" s="138"/>
      <c r="J21" s="136"/>
      <c r="K21" s="96"/>
      <c r="L21" s="96"/>
      <c r="M21" s="96"/>
      <c r="N21" s="96"/>
      <c r="O21" s="96"/>
      <c r="P21" s="96"/>
      <c r="Q21" s="97"/>
      <c r="R21" s="97"/>
    </row>
    <row r="22" spans="1:18" x14ac:dyDescent="0.2">
      <c r="A22" s="95"/>
      <c r="B22" s="95"/>
      <c r="C22" s="130"/>
      <c r="D22" s="130"/>
      <c r="E22" s="130"/>
      <c r="F22" s="130"/>
      <c r="G22" s="130"/>
      <c r="H22" s="130"/>
      <c r="I22" s="138"/>
      <c r="J22" s="136"/>
      <c r="K22" s="96"/>
      <c r="L22" s="96"/>
      <c r="M22" s="96"/>
      <c r="N22" s="96"/>
      <c r="O22" s="96"/>
      <c r="P22" s="96"/>
      <c r="Q22" s="97"/>
      <c r="R22" s="97"/>
    </row>
    <row r="23" spans="1:18" ht="27" customHeight="1" x14ac:dyDescent="0.2">
      <c r="A23" s="95"/>
      <c r="B23" s="95"/>
      <c r="C23" s="130"/>
      <c r="D23" s="130"/>
      <c r="E23" s="130"/>
      <c r="F23" s="130"/>
      <c r="G23" s="130"/>
      <c r="H23" s="130"/>
      <c r="I23" s="138"/>
      <c r="J23" s="136"/>
      <c r="K23" s="96"/>
      <c r="L23" s="96"/>
      <c r="M23" s="96"/>
      <c r="N23" s="96"/>
      <c r="O23" s="96"/>
      <c r="P23" s="96"/>
      <c r="Q23" s="97"/>
      <c r="R23" s="97"/>
    </row>
    <row r="24" spans="1:18" x14ac:dyDescent="0.2">
      <c r="A24" s="95"/>
      <c r="B24" s="95"/>
      <c r="C24" s="130"/>
      <c r="D24" s="130"/>
      <c r="E24" s="130"/>
      <c r="F24" s="130"/>
      <c r="G24" s="130"/>
      <c r="H24" s="130"/>
      <c r="I24" s="130"/>
      <c r="J24" s="136"/>
      <c r="K24" s="96"/>
      <c r="L24" s="96"/>
      <c r="M24" s="96"/>
      <c r="N24" s="96"/>
      <c r="O24" s="96"/>
      <c r="P24" s="96"/>
      <c r="Q24" s="97"/>
      <c r="R24" s="97"/>
    </row>
    <row r="25" spans="1:18" x14ac:dyDescent="0.2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  <c r="R25" s="97"/>
    </row>
    <row r="26" spans="1:18" x14ac:dyDescent="0.2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  <c r="R26" s="97"/>
    </row>
  </sheetData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C2D4C777F6284CB68FA25322F310CB" ma:contentTypeVersion="4" ma:contentTypeDescription="Create a new document." ma:contentTypeScope="" ma:versionID="0ffbdb18da03ca8f51274d2fa0d259d3">
  <xsd:schema xmlns:xsd="http://www.w3.org/2001/XMLSchema" xmlns:xs="http://www.w3.org/2001/XMLSchema" xmlns:p="http://schemas.microsoft.com/office/2006/metadata/properties" xmlns:ns2="e5f9d6c7-dff4-404b-bab2-8c71769bbc35" targetNamespace="http://schemas.microsoft.com/office/2006/metadata/properties" ma:root="true" ma:fieldsID="38d20ed16be3d9e87a593d44bbfde5fe" ns2:_="">
    <xsd:import namespace="e5f9d6c7-dff4-404b-bab2-8c71769bbc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9d6c7-dff4-404b-bab2-8c71769bbc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E8B40-0B10-4D87-AD1E-504DCC5B5E2B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5f9d6c7-dff4-404b-bab2-8c71769bbc3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B85B28-2F0D-42CF-B8C0-0655C0FE0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9d6c7-dff4-404b-bab2-8c71769bb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80A3BD-CAEA-40E8-B091-74C86A5C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Stock Analysis</vt:lpstr>
      <vt:lpstr>Stock Graph</vt:lpstr>
      <vt:lpstr>Old and Dead</vt:lpstr>
      <vt:lpstr>Supply Analysis</vt:lpstr>
      <vt:lpstr>"Net" Effect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Abrams</dc:creator>
  <cp:lastModifiedBy>Michael Evans</cp:lastModifiedBy>
  <cp:lastPrinted>2008-05-15T17:16:52Z</cp:lastPrinted>
  <dcterms:created xsi:type="dcterms:W3CDTF">2008-04-22T17:08:07Z</dcterms:created>
  <dcterms:modified xsi:type="dcterms:W3CDTF">2020-09-14T20:28:01Z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0x010100A2C2D4C777F6284CB68FA25322F310CB</vt:lpwstr>
  </property>
</Properties>
</file>