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exiebechtloff/Desktop/"/>
    </mc:Choice>
  </mc:AlternateContent>
  <xr:revisionPtr revIDLastSave="0" documentId="8_{4CDE5FD8-1C33-6346-95EF-4D53B31870DD}" xr6:coauthVersionLast="47" xr6:coauthVersionMax="47" xr10:uidLastSave="{00000000-0000-0000-0000-000000000000}"/>
  <bookViews>
    <workbookView xWindow="2380" yWindow="500" windowWidth="23740" windowHeight="16360" firstSheet="2" activeTab="4" xr2:uid="{3BEF1D4C-D36E-47A8-B4EE-A922AE2E4C6A}"/>
  </bookViews>
  <sheets>
    <sheet name="Instructions" sheetId="6" r:id="rId1"/>
    <sheet name="Chart of Accounts" sheetId="1" r:id="rId2"/>
    <sheet name="Transactions - Journal Entries" sheetId="2" r:id="rId3"/>
    <sheet name="T-Accounts" sheetId="4" r:id="rId4"/>
    <sheet name="Financial Statement" sheetId="5" r:id="rId5"/>
    <sheet name="Final Answer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6" i="2" l="1"/>
  <c r="F86" i="2"/>
  <c r="B19" i="4"/>
  <c r="A10" i="4"/>
  <c r="C20" i="7" l="1"/>
  <c r="C15" i="7"/>
  <c r="K23" i="7"/>
  <c r="K25" i="7" s="1"/>
  <c r="K29" i="7" s="1"/>
  <c r="G25" i="7" s="1"/>
  <c r="G12" i="7"/>
  <c r="G17" i="7" s="1"/>
  <c r="C10" i="7"/>
  <c r="B11" i="4"/>
  <c r="M33" i="4"/>
  <c r="I33" i="4"/>
  <c r="M26" i="4"/>
  <c r="I26" i="4"/>
  <c r="F26" i="4"/>
  <c r="A33" i="4"/>
  <c r="B10" i="4"/>
  <c r="I40" i="4"/>
  <c r="E41" i="4"/>
  <c r="N40" i="4"/>
  <c r="N42" i="4" s="1"/>
  <c r="K26" i="5" s="1"/>
  <c r="A9" i="4"/>
  <c r="C29" i="7" l="1"/>
  <c r="C22" i="7"/>
  <c r="G27" i="7"/>
  <c r="G29" i="7" s="1"/>
  <c r="B8" i="4"/>
  <c r="A40" i="4"/>
  <c r="F5" i="4"/>
  <c r="A7" i="4"/>
  <c r="B26" i="4"/>
  <c r="I19" i="4"/>
  <c r="J12" i="4"/>
  <c r="E12" i="4"/>
  <c r="E5" i="4"/>
  <c r="A6" i="4"/>
  <c r="F40" i="4" l="1"/>
  <c r="F33" i="4"/>
  <c r="A5" i="4"/>
  <c r="A14" i="4" s="1"/>
  <c r="I42" i="4" l="1"/>
  <c r="K20" i="5" s="1"/>
  <c r="N14" i="4"/>
  <c r="J14" i="4"/>
  <c r="N7" i="4"/>
  <c r="G21" i="5" s="1"/>
  <c r="J7" i="4"/>
  <c r="G20" i="5" s="1"/>
  <c r="F42" i="4"/>
  <c r="G14" i="5" s="1"/>
  <c r="F35" i="4"/>
  <c r="G9" i="5" s="1"/>
  <c r="B42" i="4"/>
  <c r="G8" i="5" s="1"/>
  <c r="F28" i="4"/>
  <c r="G7" i="5" s="1"/>
  <c r="M35" i="4"/>
  <c r="K19" i="5" s="1"/>
  <c r="I35" i="4"/>
  <c r="K15" i="5" s="1"/>
  <c r="M28" i="4"/>
  <c r="K14" i="5" s="1"/>
  <c r="I28" i="4"/>
  <c r="K11" i="5" s="1"/>
  <c r="M21" i="4"/>
  <c r="I21" i="4"/>
  <c r="E21" i="4"/>
  <c r="C18" i="5" s="1"/>
  <c r="E14" i="4"/>
  <c r="C13" i="5" s="1"/>
  <c r="E7" i="4"/>
  <c r="C8" i="5" s="1"/>
  <c r="A35" i="4"/>
  <c r="C24" i="5" s="1"/>
  <c r="A28" i="4"/>
  <c r="C17" i="5" s="1"/>
  <c r="A21" i="4"/>
  <c r="C12" i="5" s="1"/>
  <c r="C7" i="5"/>
  <c r="K22" i="5" l="1"/>
  <c r="K8" i="5"/>
  <c r="K7" i="5"/>
  <c r="G11" i="5"/>
  <c r="G16" i="5" s="1"/>
  <c r="C19" i="5"/>
  <c r="C14" i="5"/>
  <c r="C9" i="5"/>
  <c r="K24" i="5" l="1"/>
  <c r="K28" i="5" s="1"/>
  <c r="G24" i="5" s="1"/>
  <c r="G26" i="5" s="1"/>
  <c r="G28" i="5" s="1"/>
  <c r="C28" i="5"/>
  <c r="C21" i="5"/>
</calcChain>
</file>

<file path=xl/sharedStrings.xml><?xml version="1.0" encoding="utf-8"?>
<sst xmlns="http://schemas.openxmlformats.org/spreadsheetml/2006/main" count="468" uniqueCount="233">
  <si>
    <t>Account #</t>
  </si>
  <si>
    <t>Account Name</t>
  </si>
  <si>
    <t xml:space="preserve">Usual </t>
  </si>
  <si>
    <t>Debit</t>
  </si>
  <si>
    <t>Usual</t>
  </si>
  <si>
    <t>Credit</t>
  </si>
  <si>
    <t>Asset</t>
  </si>
  <si>
    <t>Cash</t>
  </si>
  <si>
    <t>CIT</t>
  </si>
  <si>
    <t>Accounts Recievable - Parts, Service, Body</t>
  </si>
  <si>
    <t>Accounts Recievable - Incentives</t>
  </si>
  <si>
    <t>New Vehicle Inventory</t>
  </si>
  <si>
    <t>Pre-Owned Vehicle Inventory</t>
  </si>
  <si>
    <t>Computer Equipment</t>
  </si>
  <si>
    <t>Accounts Payable - Trade</t>
  </si>
  <si>
    <t>Long Term Debt - Notes Payable</t>
  </si>
  <si>
    <t>Paid In Capital</t>
  </si>
  <si>
    <t>Sales - New Vehicle</t>
  </si>
  <si>
    <t>Sales - Pre-Owned Vehicle</t>
  </si>
  <si>
    <t>Cost of Sales - New Vehicle</t>
  </si>
  <si>
    <t>Cost of Sales - Pre-Owned Vehicle</t>
  </si>
  <si>
    <t>Floorplan Interest Expense</t>
  </si>
  <si>
    <t>Advertising Expense</t>
  </si>
  <si>
    <t>Rent Expense</t>
  </si>
  <si>
    <t>-</t>
  </si>
  <si>
    <t>Account</t>
  </si>
  <si>
    <t>Type</t>
  </si>
  <si>
    <r>
      <t>L</t>
    </r>
    <r>
      <rPr>
        <sz val="11"/>
        <color theme="1"/>
        <rFont val="Calibri"/>
        <family val="2"/>
        <scheme val="minor"/>
      </rPr>
      <t>iabilities</t>
    </r>
  </si>
  <si>
    <r>
      <t>E</t>
    </r>
    <r>
      <rPr>
        <sz val="11"/>
        <color theme="1"/>
        <rFont val="Calibri"/>
        <family val="2"/>
        <scheme val="minor"/>
      </rPr>
      <t>quity</t>
    </r>
  </si>
  <si>
    <r>
      <t>C</t>
    </r>
    <r>
      <rPr>
        <sz val="11"/>
        <color theme="1"/>
        <rFont val="Calibri"/>
        <family val="2"/>
        <scheme val="minor"/>
      </rPr>
      <t>ost Of Sales</t>
    </r>
  </si>
  <si>
    <t>Assets</t>
  </si>
  <si>
    <t>x</t>
  </si>
  <si>
    <t>PCL</t>
  </si>
  <si>
    <t>Chain</t>
  </si>
  <si>
    <t>Beginning balances for the selected accounts are entered into the T-Accounts and Financial Statement.</t>
  </si>
  <si>
    <t>CASH</t>
  </si>
  <si>
    <t>A/R P,S,BS</t>
  </si>
  <si>
    <t>A/R INCENTIVES</t>
  </si>
  <si>
    <t>INVENTORY NEW</t>
  </si>
  <si>
    <t>INVENTORY PRE OWNED</t>
  </si>
  <si>
    <t>COMPUTER EQUIPMENT</t>
  </si>
  <si>
    <t>A/P TRADE</t>
  </si>
  <si>
    <t>PAID IN CAPITAL</t>
  </si>
  <si>
    <t>SALES NEW</t>
  </si>
  <si>
    <t>SALES PRE-OWNED</t>
  </si>
  <si>
    <t>COS NEW</t>
  </si>
  <si>
    <t>COS PRE-OWNED</t>
  </si>
  <si>
    <t>FLOORPLAN INTEREST EXP</t>
  </si>
  <si>
    <t>LTD - NOTES PAYABLE</t>
  </si>
  <si>
    <t>ST PORTION OF LTD</t>
  </si>
  <si>
    <t>RETAINED EARNINGS</t>
  </si>
  <si>
    <t>ADVERTISING EXP</t>
  </si>
  <si>
    <t>RENT EXP</t>
  </si>
  <si>
    <t>Retained Earnings</t>
  </si>
  <si>
    <t>2020 OEM FINANCIAL STATEMENT</t>
  </si>
  <si>
    <t>Month/Year</t>
  </si>
  <si>
    <t>Through</t>
  </si>
  <si>
    <t>Acct #</t>
  </si>
  <si>
    <t>Amount</t>
  </si>
  <si>
    <t>Liabilities</t>
  </si>
  <si>
    <t>Total Cash &amp; Contracts</t>
  </si>
  <si>
    <t>Receivables</t>
  </si>
  <si>
    <t>A/R Parts Service BS</t>
  </si>
  <si>
    <t>A/R Incentives</t>
  </si>
  <si>
    <t>Net Receivables</t>
  </si>
  <si>
    <t>Fixed Assets</t>
  </si>
  <si>
    <t>Inventories</t>
  </si>
  <si>
    <t>New Vehicle</t>
  </si>
  <si>
    <t>Pre-Owned Vehicles</t>
  </si>
  <si>
    <t>Total Inventories</t>
  </si>
  <si>
    <t>Total Assets</t>
  </si>
  <si>
    <t>A/P Trade</t>
  </si>
  <si>
    <t>Total Current Assets</t>
  </si>
  <si>
    <t>Total Current Liabilities</t>
  </si>
  <si>
    <t>Long Term Debt (LTD)</t>
  </si>
  <si>
    <t>Notes Payable</t>
  </si>
  <si>
    <t>Total Liabilities</t>
  </si>
  <si>
    <t>Net Worth</t>
  </si>
  <si>
    <t>January</t>
  </si>
  <si>
    <t>Current Earnings</t>
  </si>
  <si>
    <t>Total Liab &amp; Net Worth</t>
  </si>
  <si>
    <t>BALANCE SHEET</t>
  </si>
  <si>
    <t>INCOME STATEMENT</t>
  </si>
  <si>
    <t>Total Net Worth</t>
  </si>
  <si>
    <t>NOTES PAYABLE - NEW</t>
  </si>
  <si>
    <t>Notes Payable New</t>
  </si>
  <si>
    <t>+</t>
  </si>
  <si>
    <t>Beg Bal</t>
  </si>
  <si>
    <t>End Bal</t>
  </si>
  <si>
    <t>T   ACCOUNTS</t>
  </si>
  <si>
    <t>Notes Payable - New (Floorplan)</t>
  </si>
  <si>
    <t>Expense</t>
  </si>
  <si>
    <t>Page 1</t>
  </si>
  <si>
    <t>Page 2</t>
  </si>
  <si>
    <t>Sales</t>
  </si>
  <si>
    <t>Gross Profit</t>
  </si>
  <si>
    <t>Other Interest Expense</t>
  </si>
  <si>
    <t>OTHER INTEREST EXP</t>
  </si>
  <si>
    <t>1,3,2</t>
  </si>
  <si>
    <t>1,3,3</t>
  </si>
  <si>
    <t>1,3,7</t>
  </si>
  <si>
    <t>1,3,8</t>
  </si>
  <si>
    <t>1,3,12</t>
  </si>
  <si>
    <t>1,3,13</t>
  </si>
  <si>
    <t>1,3,19</t>
  </si>
  <si>
    <t>1,7,2</t>
  </si>
  <si>
    <t>1,7,4</t>
  </si>
  <si>
    <t>1,7,3</t>
  </si>
  <si>
    <t>1,7,9</t>
  </si>
  <si>
    <t>1,7,15</t>
  </si>
  <si>
    <t>1,7,16</t>
  </si>
  <si>
    <t>Variable Expenses</t>
  </si>
  <si>
    <t>Semi-Variable Expenses</t>
  </si>
  <si>
    <t>Fixed Expenses</t>
  </si>
  <si>
    <t>Total Expenses</t>
  </si>
  <si>
    <t>Other Adds / Deducts</t>
  </si>
  <si>
    <t>Net Profit</t>
  </si>
  <si>
    <t>Current Portion of LTD</t>
  </si>
  <si>
    <t>Current Portion of Long Term Debt</t>
  </si>
  <si>
    <t>Notes Payable - Long Term Debt</t>
  </si>
  <si>
    <t>DR</t>
  </si>
  <si>
    <t>CR</t>
  </si>
  <si>
    <t>2</t>
  </si>
  <si>
    <t>Contracts in Transit</t>
  </si>
  <si>
    <t>Inventory - New Vehicle</t>
  </si>
  <si>
    <t>The dealer is planning some capital improvements in the service department.</t>
  </si>
  <si>
    <t xml:space="preserve">You sell a new vehicle for $33,500 (CR).  The customer puts $2,000 (DR) cash down and </t>
  </si>
  <si>
    <t>3</t>
  </si>
  <si>
    <t>account due on the CIT.</t>
  </si>
  <si>
    <t>Three days later the deal is funded and you receive the $30,000 (DR &amp; CR) in your checking</t>
  </si>
  <si>
    <t>in Trust</t>
  </si>
  <si>
    <t>Sales Compensation</t>
  </si>
  <si>
    <t>SALES COMPENSATION</t>
  </si>
  <si>
    <t>Floorplan Interest</t>
  </si>
  <si>
    <t>Advertising</t>
  </si>
  <si>
    <t>Rent</t>
  </si>
  <si>
    <t>Other Interest</t>
  </si>
  <si>
    <t>4</t>
  </si>
  <si>
    <t>The 48 payments ($408,000 CR) after that are considered long term (months 13 to 60)</t>
  </si>
  <si>
    <t>The next 12 payments (the current portion of the loan) total $92,000(CR).</t>
  </si>
  <si>
    <t>2,2,2</t>
  </si>
  <si>
    <t>Line 2 of the income statement is Sales.  Line 3 is Gross Profit.</t>
  </si>
  <si>
    <t>Gross Profit is Sales less Cost of Sales (COS).  A simple example:  Sell a vehicle for $33,500.</t>
  </si>
  <si>
    <t>The cost of the vehicle (COS) is $32,100 so the GP is $1,400.  The GP PCL is 2,2,3</t>
  </si>
  <si>
    <t>Operating Profit</t>
  </si>
  <si>
    <t>Other Income</t>
  </si>
  <si>
    <t>OTHER INCOME</t>
  </si>
  <si>
    <t>Sales/Income</t>
  </si>
  <si>
    <t>Important</t>
  </si>
  <si>
    <r>
      <t xml:space="preserve">PCL Chain is a mapping reference to the financial statement </t>
    </r>
    <r>
      <rPr>
        <b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 xml:space="preserve">age, </t>
    </r>
    <r>
      <rPr>
        <b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olumn and</t>
    </r>
    <r>
      <rPr>
        <b/>
        <sz val="11"/>
        <color theme="1"/>
        <rFont val="Calibri"/>
        <family val="2"/>
        <scheme val="minor"/>
      </rPr>
      <t xml:space="preserve"> L</t>
    </r>
    <r>
      <rPr>
        <sz val="11"/>
        <color theme="1"/>
        <rFont val="Calibri"/>
        <family val="2"/>
        <scheme val="minor"/>
      </rPr>
      <t>ine number.</t>
    </r>
  </si>
  <si>
    <t>There is no Gross Profit account.  It is the difference between Sales and COS.</t>
  </si>
  <si>
    <t>The dealer receives $20,000 (DR &amp; CR) from their OEM.  This is an incentive tied to</t>
  </si>
  <si>
    <t>their overall facility compliance standard.  The dealer elects to recognize this payment</t>
  </si>
  <si>
    <t>"below the line" in other income as it does not directly tie to a specific department.</t>
  </si>
  <si>
    <t>5</t>
  </si>
  <si>
    <t>Start of the month, take out a 5 year working capital loan for $500,000 (DR) increases cash.</t>
  </si>
  <si>
    <t>At the end of the month it is time to make the first loan payment on the working</t>
  </si>
  <si>
    <t>capital loan.  The payment amounts are $7,541 (DR) principal, $1,667 (DR) interest.</t>
  </si>
  <si>
    <t>6</t>
  </si>
  <si>
    <t>Total cash out the door is $9,208 (CR).  Notice you reduced the long term debt, not</t>
  </si>
  <si>
    <t>the current portion.  That is because until you have less than 12 future payments</t>
  </si>
  <si>
    <t>there will always be 12 months in the current portion.</t>
  </si>
  <si>
    <t>2,2,6</t>
  </si>
  <si>
    <t>2,2,9</t>
  </si>
  <si>
    <t>2,2,10</t>
  </si>
  <si>
    <t>2,2,14</t>
  </si>
  <si>
    <t>2,2,15</t>
  </si>
  <si>
    <t xml:space="preserve">The service department purchases 10 iPads for technicians to use and communicate with </t>
  </si>
  <si>
    <t>customers.  These assets will be capitilized (not immediately expensed).  The invoice will be</t>
  </si>
  <si>
    <t xml:space="preserve">paid 30 days after delivery.  Total expenditure is $15,000 (DR &amp; CR).  </t>
  </si>
  <si>
    <t>7</t>
  </si>
  <si>
    <t>Accounts Receivable - Parts, Service, Body Shop</t>
  </si>
  <si>
    <t>Jake's Body Shop pays invoice #1235 due for parts purchased last month.</t>
  </si>
  <si>
    <t>The total is $8,500 (DR &amp; CR).  Cash goes up, A/R goes down.</t>
  </si>
  <si>
    <t>Fixed Assets go up, Accounts Payable goes up.</t>
  </si>
  <si>
    <t>Notes Payable goes down, Interest Expense goes up, Cash goes down.</t>
  </si>
  <si>
    <t>Cash goes up, other income goes up.</t>
  </si>
  <si>
    <t>Cash goes up, CIT goes down, Floorplan goes down, Cash goes down.</t>
  </si>
  <si>
    <t>Note: Two parts to the transaction; revenue recognition and inventory reduction.</t>
  </si>
  <si>
    <t>Revenue: Cash goes up (down payment), CIT goes up, A/R Receivable goes up, revenue goes up</t>
  </si>
  <si>
    <t>Inventory: Cost of sale goes up, inventory goes down.</t>
  </si>
  <si>
    <t>The gross profit on the deal is the sale price less the cost of sale (inventory cost).</t>
  </si>
  <si>
    <t>Cash goes up, current and long-term loans go up.</t>
  </si>
  <si>
    <t>8</t>
  </si>
  <si>
    <t>Month: January</t>
  </si>
  <si>
    <t>YTD: January</t>
  </si>
  <si>
    <t>Payroll Expense</t>
  </si>
  <si>
    <t>For illustration purposes, all these expenses happen on the same day, cash is leaving the</t>
  </si>
  <si>
    <t>building for varios reasons.  Payroll $15,000 (DR), Floorplan Interest $1,000 (DR)</t>
  </si>
  <si>
    <t>Advertising $9,000 (DR) and Rent $6,000 (DR).  Total checks written $31,000 (CR)</t>
  </si>
  <si>
    <t>All Expenses go up, Cash goes down.</t>
  </si>
  <si>
    <t>ANSWER KEY</t>
  </si>
  <si>
    <t>Welcome!</t>
  </si>
  <si>
    <t>We have a few learning objectives for you as you work through this exercise.  Mostly it's a preview of</t>
  </si>
  <si>
    <t>What is a Chart of Accounts.</t>
  </si>
  <si>
    <t>The Accounting Equation: Assets = Liabilities + Owner's Equity</t>
  </si>
  <si>
    <t>What is a debit and what is a credit.</t>
  </si>
  <si>
    <t>Observing how a transaction makes it onto the financial statement.</t>
  </si>
  <si>
    <t>What is PCL Chaining. (Page, Column, Line)</t>
  </si>
  <si>
    <t>A Balance Sheet is a visual representation of the Accounting Equation.  Left Side = Right Side</t>
  </si>
  <si>
    <t>Every transaction impacts at least two accounts and Debits = Credits, ALWAYS!</t>
  </si>
  <si>
    <t>Before completing this exercise you need to have completed the other BEFORE CLASS UNITS.</t>
  </si>
  <si>
    <t>Introduction to Automotive Accounting</t>
  </si>
  <si>
    <t>Balance Sheet Fundamentals</t>
  </si>
  <si>
    <t>Income Statement Fundamentals</t>
  </si>
  <si>
    <t>Cash Flow Management Fundamentals</t>
  </si>
  <si>
    <t>what we will cover from pages 3 through 8 in your workbook in our first session as well as a hands</t>
  </si>
  <si>
    <t>on review of the four modules you worked through previously.</t>
  </si>
  <si>
    <t>Debits are a destinantion.  Credits are a source.</t>
  </si>
  <si>
    <t>Our goals are to reinforce:</t>
  </si>
  <si>
    <t>There is no PCL for Cost of Sales because most financial statements do not show cost of sales.</t>
  </si>
  <si>
    <t>CHART OF ACCOUNTS</t>
  </si>
  <si>
    <t>As you build the journal entries for the transactions you will be able to refer back to these printed</t>
  </si>
  <si>
    <t>pages to see what has changed.</t>
  </si>
  <si>
    <t>INSTRUCTIONS: Read completely before starting this exercise!</t>
  </si>
  <si>
    <t xml:space="preserve">There are 6 tabs across the bottom of this spreadsheet.  PRINT each tab before you start. </t>
  </si>
  <si>
    <t>The only input you have is in the "Transactions -Journal Enties" tab.  There are shaded boxes that you will fill</t>
  </si>
  <si>
    <t>in with the appropriate dollar amount.  The transaction is described beneath the journal entry.  Read</t>
  </si>
  <si>
    <t>through the description and input the dollar amount in the shaded box next to the proper account.</t>
  </si>
  <si>
    <t>The amounts are given to you as well as if they are debits (DR) or credits (CR).  Keep in mind DR = CR.</t>
  </si>
  <si>
    <t>How do you tie this together?  Look at the first transaction. You have borrowed $500,000.</t>
  </si>
  <si>
    <t>Begin with the Chart of Acccounts.  Cash is an Asset.  It is a usual debit.  A debit increases a usual debit.</t>
  </si>
  <si>
    <t>The Chart of Accounts tells you the PCL is 1,3,2.  So cash is on page 1 of the financial statement, in the third</t>
  </si>
  <si>
    <t xml:space="preserve">column, on line #2.  When you entered the $500,000 in the debit box in the journal entry tab, it was </t>
  </si>
  <si>
    <t xml:space="preserve">posted to the T-Account labeled Cash, on the left side which increases cash.  When you look at the balance </t>
  </si>
  <si>
    <t>sheet you see cash increased $500,000.</t>
  </si>
  <si>
    <t>When you complete the 8 journal entries, compare your Financial Statement to the Final Answer.  They</t>
  </si>
  <si>
    <t>count 50 points toward your final grade.</t>
  </si>
  <si>
    <t>should match.  Print &amp; scan your financial statement (Tab 5) and upload it to the dropbox provided.  This will</t>
  </si>
  <si>
    <t>As you complete the journal entries, flip between tabs and see what changed compared to your printed copy.</t>
  </si>
  <si>
    <t>the F&amp;I Office.  The vehicle cost is $32,100 (DR &amp; CR)</t>
  </si>
  <si>
    <t>applys $1,500 (DR) factory incentive to the deal.  The balance, $30,000 (DR) is financed through</t>
  </si>
  <si>
    <t>You immediately pay the floorplan amount of $32,100 (DR &amp; CR) on that vehicle to remain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</si>
</sst>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5" xfId="0" applyBorder="1"/>
    <xf numFmtId="17" fontId="0" fillId="0" borderId="4" xfId="0" applyNumberFormat="1" applyBorder="1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right"/>
    </xf>
    <xf numFmtId="0" fontId="0" fillId="0" borderId="4" xfId="0" applyBorder="1"/>
    <xf numFmtId="3" fontId="0" fillId="0" borderId="0" xfId="0" applyNumberFormat="1"/>
    <xf numFmtId="3" fontId="0" fillId="0" borderId="2" xfId="0" applyNumberFormat="1" applyBorder="1"/>
    <xf numFmtId="3" fontId="0" fillId="0" borderId="3" xfId="0" applyNumberFormat="1" applyBorder="1"/>
    <xf numFmtId="49" fontId="0" fillId="0" borderId="0" xfId="0" applyNumberFormat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6" xfId="0" applyNumberFormat="1" applyBorder="1"/>
    <xf numFmtId="3" fontId="0" fillId="0" borderId="10" xfId="0" applyNumberFormat="1" applyBorder="1"/>
    <xf numFmtId="3" fontId="0" fillId="0" borderId="11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12" xfId="0" applyNumberFormat="1" applyBorder="1"/>
    <xf numFmtId="3" fontId="0" fillId="0" borderId="13" xfId="0" applyNumberFormat="1" applyBorder="1"/>
    <xf numFmtId="3" fontId="0" fillId="0" borderId="14" xfId="0" applyNumberFormat="1" applyBorder="1"/>
    <xf numFmtId="3" fontId="0" fillId="0" borderId="11" xfId="0" applyNumberFormat="1" applyBorder="1"/>
    <xf numFmtId="3" fontId="0" fillId="0" borderId="15" xfId="0" applyNumberForma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49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3" fontId="0" fillId="0" borderId="17" xfId="0" applyNumberFormat="1" applyBorder="1" applyAlignment="1">
      <alignment horizontal="center"/>
    </xf>
    <xf numFmtId="3" fontId="0" fillId="0" borderId="17" xfId="0" applyNumberFormat="1" applyBorder="1"/>
    <xf numFmtId="0" fontId="0" fillId="0" borderId="17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3" fontId="0" fillId="0" borderId="18" xfId="0" applyNumberFormat="1" applyBorder="1"/>
    <xf numFmtId="3" fontId="0" fillId="0" borderId="18" xfId="0" applyNumberForma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Border="1"/>
    <xf numFmtId="0" fontId="4" fillId="2" borderId="18" xfId="0" applyFont="1" applyFill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1" fillId="0" borderId="0" xfId="0" applyFont="1"/>
    <xf numFmtId="49" fontId="0" fillId="0" borderId="0" xfId="0" applyNumberFormat="1"/>
    <xf numFmtId="0" fontId="0" fillId="3" borderId="0" xfId="0" applyFill="1"/>
    <xf numFmtId="17" fontId="0" fillId="3" borderId="4" xfId="0" applyNumberFormat="1" applyFill="1" applyBorder="1"/>
    <xf numFmtId="0" fontId="0" fillId="3" borderId="4" xfId="0" applyFill="1" applyBorder="1" applyAlignment="1">
      <alignment horizontal="center"/>
    </xf>
    <xf numFmtId="0" fontId="0" fillId="3" borderId="4" xfId="0" applyFill="1" applyBorder="1" applyAlignment="1">
      <alignment horizontal="right"/>
    </xf>
    <xf numFmtId="0" fontId="0" fillId="3" borderId="4" xfId="0" applyFill="1" applyBorder="1"/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5" xfId="0" applyFill="1" applyBorder="1"/>
    <xf numFmtId="0" fontId="0" fillId="3" borderId="5" xfId="0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3" fontId="0" fillId="3" borderId="18" xfId="0" applyNumberFormat="1" applyFill="1" applyBorder="1"/>
    <xf numFmtId="3" fontId="0" fillId="3" borderId="18" xfId="0" applyNumberForma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0" fillId="3" borderId="18" xfId="0" applyFill="1" applyBorder="1"/>
    <xf numFmtId="0" fontId="1" fillId="3" borderId="18" xfId="0" applyFont="1" applyFill="1" applyBorder="1"/>
    <xf numFmtId="0" fontId="2" fillId="3" borderId="18" xfId="0" applyFont="1" applyFill="1" applyBorder="1"/>
    <xf numFmtId="0" fontId="2" fillId="2" borderId="20" xfId="0" applyFont="1" applyFill="1" applyBorder="1" applyAlignment="1">
      <alignment horizontal="center"/>
    </xf>
    <xf numFmtId="0" fontId="1" fillId="0" borderId="18" xfId="0" applyFont="1" applyBorder="1"/>
    <xf numFmtId="0" fontId="2" fillId="0" borderId="18" xfId="0" applyFont="1" applyBorder="1"/>
    <xf numFmtId="17" fontId="0" fillId="3" borderId="5" xfId="0" applyNumberFormat="1" applyFill="1" applyBorder="1"/>
    <xf numFmtId="0" fontId="0" fillId="3" borderId="5" xfId="0" applyFill="1" applyBorder="1" applyAlignment="1">
      <alignment horizontal="right"/>
    </xf>
    <xf numFmtId="0" fontId="2" fillId="3" borderId="21" xfId="0" applyFont="1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3" fontId="0" fillId="2" borderId="18" xfId="0" applyNumberFormat="1" applyFill="1" applyBorder="1" applyProtection="1">
      <protection locked="0"/>
    </xf>
    <xf numFmtId="0" fontId="5" fillId="0" borderId="0" xfId="0" applyFont="1"/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righ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0" fillId="3" borderId="23" xfId="0" applyFill="1" applyBorder="1" applyAlignment="1">
      <alignment horizontal="right"/>
    </xf>
    <xf numFmtId="0" fontId="0" fillId="3" borderId="24" xfId="0" applyFill="1" applyBorder="1" applyAlignment="1">
      <alignment horizontal="right"/>
    </xf>
    <xf numFmtId="0" fontId="0" fillId="3" borderId="19" xfId="0" applyFill="1" applyBorder="1" applyAlignment="1">
      <alignment horizontal="right"/>
    </xf>
    <xf numFmtId="0" fontId="1" fillId="3" borderId="23" xfId="0" applyFont="1" applyFill="1" applyBorder="1" applyAlignment="1">
      <alignment horizontal="left"/>
    </xf>
    <xf numFmtId="0" fontId="1" fillId="3" borderId="19" xfId="0" applyFont="1" applyFill="1" applyBorder="1" applyAlignment="1">
      <alignment horizontal="left"/>
    </xf>
    <xf numFmtId="0" fontId="2" fillId="3" borderId="23" xfId="0" applyFont="1" applyFill="1" applyBorder="1" applyAlignment="1">
      <alignment horizontal="left"/>
    </xf>
    <xf numFmtId="0" fontId="2" fillId="3" borderId="19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4" xfId="0" applyFill="1" applyBorder="1" applyAlignment="1">
      <alignment horizontal="right"/>
    </xf>
    <xf numFmtId="0" fontId="0" fillId="3" borderId="5" xfId="0" applyFill="1" applyBorder="1" applyAlignment="1">
      <alignment horizontal="right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E3CC3-3D5F-4A21-9B67-E470BB434FF8}">
  <dimension ref="A1:L46"/>
  <sheetViews>
    <sheetView topLeftCell="A19" zoomScale="97" workbookViewId="0">
      <selection sqref="A1:J1"/>
    </sheetView>
  </sheetViews>
  <sheetFormatPr baseColWidth="10" defaultColWidth="8.83203125" defaultRowHeight="15" x14ac:dyDescent="0.2"/>
  <cols>
    <col min="1" max="1" width="5.5" customWidth="1"/>
  </cols>
  <sheetData>
    <row r="1" spans="1:12" ht="16" x14ac:dyDescent="0.2">
      <c r="A1" s="78" t="s">
        <v>192</v>
      </c>
      <c r="B1" s="78"/>
      <c r="C1" s="78"/>
      <c r="D1" s="78"/>
      <c r="E1" s="78"/>
      <c r="F1" s="78"/>
      <c r="G1" s="78"/>
      <c r="H1" s="78"/>
      <c r="I1" s="78"/>
      <c r="J1" s="78"/>
    </row>
    <row r="2" spans="1:12" ht="16" x14ac:dyDescent="0.2">
      <c r="A2" s="72"/>
      <c r="B2" s="72"/>
      <c r="C2" s="72"/>
      <c r="D2" s="72"/>
      <c r="E2" s="72"/>
      <c r="F2" s="72"/>
      <c r="G2" s="72"/>
      <c r="H2" s="72"/>
      <c r="I2" s="72"/>
      <c r="J2" s="72"/>
    </row>
    <row r="3" spans="1:12" ht="16" x14ac:dyDescent="0.2">
      <c r="A3" s="72" t="s">
        <v>201</v>
      </c>
      <c r="B3" s="72"/>
      <c r="C3" s="72"/>
      <c r="D3" s="72"/>
      <c r="E3" s="72"/>
      <c r="F3" s="72"/>
      <c r="G3" s="72"/>
      <c r="H3" s="72"/>
      <c r="I3" s="72"/>
      <c r="J3" s="72"/>
    </row>
    <row r="4" spans="1:12" ht="16" x14ac:dyDescent="0.2">
      <c r="A4" s="72"/>
      <c r="B4" s="72" t="s">
        <v>202</v>
      </c>
      <c r="C4" s="72"/>
      <c r="D4" s="72"/>
      <c r="E4" s="72"/>
      <c r="F4" s="72"/>
      <c r="G4" s="72"/>
      <c r="H4" s="72"/>
      <c r="I4" s="72"/>
      <c r="J4" s="72"/>
    </row>
    <row r="5" spans="1:12" ht="16" x14ac:dyDescent="0.2">
      <c r="A5" s="72"/>
      <c r="B5" s="72" t="s">
        <v>203</v>
      </c>
      <c r="C5" s="72"/>
      <c r="D5" s="72"/>
      <c r="E5" s="72"/>
      <c r="F5" s="72"/>
      <c r="G5" s="72"/>
      <c r="H5" s="72"/>
      <c r="I5" s="72"/>
      <c r="J5" s="72"/>
    </row>
    <row r="6" spans="1:12" ht="16" x14ac:dyDescent="0.2">
      <c r="A6" s="72"/>
      <c r="B6" s="72" t="s">
        <v>204</v>
      </c>
      <c r="C6" s="72"/>
      <c r="D6" s="72"/>
      <c r="E6" s="72"/>
      <c r="F6" s="72"/>
      <c r="G6" s="72"/>
      <c r="H6" s="72"/>
      <c r="I6" s="72"/>
      <c r="J6" s="72"/>
    </row>
    <row r="7" spans="1:12" ht="16" x14ac:dyDescent="0.2">
      <c r="A7" s="72"/>
      <c r="B7" s="72" t="s">
        <v>205</v>
      </c>
      <c r="C7" s="72"/>
      <c r="D7" s="72"/>
      <c r="E7" s="72"/>
      <c r="F7" s="72"/>
      <c r="G7" s="72"/>
      <c r="H7" s="72"/>
      <c r="I7" s="72"/>
      <c r="J7" s="72"/>
    </row>
    <row r="8" spans="1:12" ht="16" x14ac:dyDescent="0.2">
      <c r="A8" s="72"/>
      <c r="B8" s="72"/>
      <c r="C8" s="72"/>
      <c r="D8" s="72"/>
      <c r="E8" s="72"/>
      <c r="F8" s="72"/>
      <c r="G8" s="72"/>
      <c r="H8" s="72"/>
      <c r="I8" s="72"/>
      <c r="J8" s="72"/>
    </row>
    <row r="9" spans="1:12" ht="16" x14ac:dyDescent="0.2">
      <c r="A9" s="79" t="s">
        <v>193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2"/>
    </row>
    <row r="10" spans="1:12" ht="16" x14ac:dyDescent="0.2">
      <c r="A10" s="77" t="s">
        <v>206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</row>
    <row r="11" spans="1:12" ht="16" x14ac:dyDescent="0.2">
      <c r="A11" s="72" t="s">
        <v>207</v>
      </c>
      <c r="B11" s="72"/>
      <c r="C11" s="72"/>
      <c r="D11" s="72"/>
      <c r="E11" s="72"/>
      <c r="F11" s="72"/>
      <c r="G11" s="72"/>
      <c r="H11" s="72"/>
      <c r="I11" s="72"/>
      <c r="J11" s="72"/>
    </row>
    <row r="12" spans="1:12" ht="16" x14ac:dyDescent="0.2">
      <c r="A12" s="72"/>
      <c r="B12" s="72"/>
      <c r="C12" s="72"/>
      <c r="D12" s="72"/>
      <c r="E12" s="72"/>
      <c r="F12" s="72"/>
      <c r="G12" s="72"/>
      <c r="H12" s="72"/>
      <c r="I12" s="72"/>
      <c r="J12" s="72"/>
    </row>
    <row r="13" spans="1:12" ht="16" x14ac:dyDescent="0.2">
      <c r="A13" s="78" t="s">
        <v>209</v>
      </c>
      <c r="B13" s="78"/>
      <c r="C13" s="78"/>
      <c r="D13" s="78"/>
      <c r="E13" s="78"/>
      <c r="F13" s="78"/>
      <c r="G13" s="78"/>
      <c r="H13" s="78"/>
      <c r="I13" s="78"/>
      <c r="J13" s="78"/>
    </row>
    <row r="14" spans="1:12" ht="16" x14ac:dyDescent="0.2">
      <c r="A14" s="72"/>
      <c r="B14" s="77" t="s">
        <v>194</v>
      </c>
      <c r="C14" s="77"/>
      <c r="D14" s="77"/>
      <c r="E14" s="77"/>
      <c r="F14" s="77"/>
      <c r="G14" s="77"/>
      <c r="H14" s="77"/>
      <c r="I14" s="77"/>
      <c r="J14" s="77"/>
    </row>
    <row r="15" spans="1:12" ht="16" x14ac:dyDescent="0.2">
      <c r="A15" s="72"/>
      <c r="B15" s="77" t="s">
        <v>198</v>
      </c>
      <c r="C15" s="77"/>
      <c r="D15" s="77"/>
      <c r="E15" s="77"/>
      <c r="F15" s="77"/>
      <c r="G15" s="77"/>
      <c r="H15" s="77"/>
      <c r="I15" s="77"/>
      <c r="J15" s="77"/>
    </row>
    <row r="16" spans="1:12" ht="16" x14ac:dyDescent="0.2">
      <c r="A16" s="72"/>
      <c r="B16" s="77" t="s">
        <v>195</v>
      </c>
      <c r="C16" s="77"/>
      <c r="D16" s="77"/>
      <c r="E16" s="77"/>
      <c r="F16" s="77"/>
      <c r="G16" s="77"/>
      <c r="H16" s="77"/>
      <c r="I16" s="77"/>
      <c r="J16" s="77"/>
    </row>
    <row r="17" spans="1:10" ht="16" x14ac:dyDescent="0.2">
      <c r="A17" s="72"/>
      <c r="B17" s="77" t="s">
        <v>196</v>
      </c>
      <c r="C17" s="77"/>
      <c r="D17" s="77"/>
      <c r="E17" s="77"/>
      <c r="F17" s="77"/>
      <c r="G17" s="77"/>
      <c r="H17" s="77"/>
      <c r="I17" s="77"/>
      <c r="J17" s="77"/>
    </row>
    <row r="18" spans="1:10" ht="16" x14ac:dyDescent="0.2">
      <c r="A18" s="72"/>
      <c r="B18" s="77" t="s">
        <v>197</v>
      </c>
      <c r="C18" s="77"/>
      <c r="D18" s="77"/>
      <c r="E18" s="77"/>
      <c r="F18" s="77"/>
      <c r="G18" s="77"/>
      <c r="H18" s="77"/>
      <c r="I18" s="77"/>
      <c r="J18" s="77"/>
    </row>
    <row r="19" spans="1:10" ht="16" x14ac:dyDescent="0.2">
      <c r="A19" s="72"/>
      <c r="B19" s="77" t="s">
        <v>199</v>
      </c>
      <c r="C19" s="77"/>
      <c r="D19" s="77"/>
      <c r="E19" s="77"/>
      <c r="F19" s="77"/>
      <c r="G19" s="77"/>
      <c r="H19" s="77"/>
      <c r="I19" s="77"/>
      <c r="J19" s="77"/>
    </row>
    <row r="20" spans="1:10" ht="16" x14ac:dyDescent="0.2">
      <c r="A20" s="72"/>
      <c r="B20" s="72" t="s">
        <v>200</v>
      </c>
      <c r="C20" s="72"/>
      <c r="D20" s="72"/>
      <c r="E20" s="72"/>
      <c r="F20" s="72"/>
      <c r="G20" s="72"/>
      <c r="H20" s="72"/>
      <c r="I20" s="72"/>
      <c r="J20" s="72"/>
    </row>
    <row r="21" spans="1:10" ht="16" x14ac:dyDescent="0.2">
      <c r="A21" s="72"/>
      <c r="B21" s="72" t="s">
        <v>208</v>
      </c>
      <c r="C21" s="72"/>
      <c r="D21" s="72"/>
      <c r="E21" s="72"/>
      <c r="F21" s="72"/>
      <c r="G21" s="72"/>
      <c r="H21" s="72"/>
      <c r="I21" s="72"/>
      <c r="J21" s="72"/>
    </row>
    <row r="24" spans="1:10" x14ac:dyDescent="0.2">
      <c r="B24" s="76" t="s">
        <v>214</v>
      </c>
    </row>
    <row r="26" spans="1:10" x14ac:dyDescent="0.2">
      <c r="A26" s="1">
        <v>1</v>
      </c>
      <c r="B26" s="43" t="s">
        <v>215</v>
      </c>
    </row>
    <row r="27" spans="1:10" x14ac:dyDescent="0.2">
      <c r="A27" s="1"/>
      <c r="B27" t="s">
        <v>34</v>
      </c>
    </row>
    <row r="28" spans="1:10" x14ac:dyDescent="0.2">
      <c r="A28" s="1"/>
      <c r="B28" t="s">
        <v>212</v>
      </c>
    </row>
    <row r="29" spans="1:10" x14ac:dyDescent="0.2">
      <c r="A29" s="1"/>
      <c r="B29" t="s">
        <v>213</v>
      </c>
    </row>
    <row r="30" spans="1:10" x14ac:dyDescent="0.2">
      <c r="A30" s="1"/>
    </row>
    <row r="31" spans="1:10" x14ac:dyDescent="0.2">
      <c r="A31" s="1">
        <v>2</v>
      </c>
      <c r="B31" t="s">
        <v>216</v>
      </c>
    </row>
    <row r="32" spans="1:10" x14ac:dyDescent="0.2">
      <c r="A32" s="1"/>
      <c r="B32" t="s">
        <v>217</v>
      </c>
    </row>
    <row r="33" spans="1:2" x14ac:dyDescent="0.2">
      <c r="A33" s="1"/>
      <c r="B33" t="s">
        <v>218</v>
      </c>
    </row>
    <row r="34" spans="1:2" x14ac:dyDescent="0.2">
      <c r="A34" s="1"/>
      <c r="B34" t="s">
        <v>219</v>
      </c>
    </row>
    <row r="35" spans="1:2" x14ac:dyDescent="0.2">
      <c r="A35" s="1"/>
    </row>
    <row r="36" spans="1:2" x14ac:dyDescent="0.2">
      <c r="A36" s="1">
        <v>3</v>
      </c>
      <c r="B36" t="s">
        <v>220</v>
      </c>
    </row>
    <row r="37" spans="1:2" x14ac:dyDescent="0.2">
      <c r="A37" s="1"/>
      <c r="B37" t="s">
        <v>221</v>
      </c>
    </row>
    <row r="38" spans="1:2" x14ac:dyDescent="0.2">
      <c r="A38" s="1"/>
      <c r="B38" t="s">
        <v>222</v>
      </c>
    </row>
    <row r="39" spans="1:2" x14ac:dyDescent="0.2">
      <c r="A39" s="1"/>
      <c r="B39" t="s">
        <v>223</v>
      </c>
    </row>
    <row r="40" spans="1:2" x14ac:dyDescent="0.2">
      <c r="A40" s="1"/>
      <c r="B40" t="s">
        <v>224</v>
      </c>
    </row>
    <row r="41" spans="1:2" x14ac:dyDescent="0.2">
      <c r="B41" t="s">
        <v>225</v>
      </c>
    </row>
    <row r="43" spans="1:2" x14ac:dyDescent="0.2">
      <c r="A43" s="1">
        <v>4</v>
      </c>
      <c r="B43" t="s">
        <v>229</v>
      </c>
    </row>
    <row r="44" spans="1:2" x14ac:dyDescent="0.2">
      <c r="B44" t="s">
        <v>226</v>
      </c>
    </row>
    <row r="45" spans="1:2" x14ac:dyDescent="0.2">
      <c r="B45" t="s">
        <v>228</v>
      </c>
    </row>
    <row r="46" spans="1:2" x14ac:dyDescent="0.2">
      <c r="B46" t="s">
        <v>227</v>
      </c>
    </row>
  </sheetData>
  <sheetProtection algorithmName="SHA-512" hashValue="jaFI8LSJrX4kvo1zMQVGXeKp+HSS8p9NkkmaiOrjSqErd8i+9vzhvtq53LgSvWpN2syxVle4JAq7uZv6uUCXMQ==" saltValue="hCf9z18JWz/KX2La8r0MQw==" spinCount="100000" sheet="1" objects="1" scenarios="1" selectLockedCells="1"/>
  <mergeCells count="10">
    <mergeCell ref="B16:J16"/>
    <mergeCell ref="B17:J17"/>
    <mergeCell ref="B18:J18"/>
    <mergeCell ref="B19:J19"/>
    <mergeCell ref="A1:J1"/>
    <mergeCell ref="A9:K9"/>
    <mergeCell ref="A10:K10"/>
    <mergeCell ref="A13:J13"/>
    <mergeCell ref="B14:J14"/>
    <mergeCell ref="B15:J15"/>
  </mergeCells>
  <printOptions horizontalCentered="1" verticalCentered="1"/>
  <pageMargins left="0.25" right="0.25" top="0.15" bottom="0.1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9904E-9A25-476C-A984-AE5FAB868839}">
  <dimension ref="A1:F35"/>
  <sheetViews>
    <sheetView workbookViewId="0"/>
  </sheetViews>
  <sheetFormatPr baseColWidth="10" defaultColWidth="8.83203125" defaultRowHeight="15" x14ac:dyDescent="0.2"/>
  <cols>
    <col min="1" max="1" width="10.5" style="1" customWidth="1"/>
    <col min="2" max="2" width="35.6640625" bestFit="1" customWidth="1"/>
    <col min="3" max="3" width="13.5" style="1" bestFit="1" customWidth="1"/>
    <col min="4" max="5" width="7.5" style="1" customWidth="1"/>
  </cols>
  <sheetData>
    <row r="1" spans="1:6" x14ac:dyDescent="0.2">
      <c r="C1" s="3"/>
    </row>
    <row r="2" spans="1:6" x14ac:dyDescent="0.2">
      <c r="A2" s="3"/>
      <c r="B2" s="73" t="s">
        <v>211</v>
      </c>
      <c r="C2" s="3"/>
      <c r="D2" s="3"/>
      <c r="E2" s="3"/>
      <c r="F2" s="43"/>
    </row>
    <row r="3" spans="1:6" x14ac:dyDescent="0.2">
      <c r="A3" s="3"/>
      <c r="B3" s="43"/>
      <c r="C3" s="3" t="s">
        <v>25</v>
      </c>
      <c r="D3" s="3" t="s">
        <v>2</v>
      </c>
      <c r="E3" s="3" t="s">
        <v>4</v>
      </c>
      <c r="F3" s="3" t="s">
        <v>32</v>
      </c>
    </row>
    <row r="4" spans="1:6" x14ac:dyDescent="0.2">
      <c r="A4" s="74" t="s">
        <v>0</v>
      </c>
      <c r="B4" s="75" t="s">
        <v>1</v>
      </c>
      <c r="C4" s="74" t="s">
        <v>26</v>
      </c>
      <c r="D4" s="74" t="s">
        <v>3</v>
      </c>
      <c r="E4" s="74" t="s">
        <v>5</v>
      </c>
      <c r="F4" s="74" t="s">
        <v>33</v>
      </c>
    </row>
    <row r="5" spans="1:6" x14ac:dyDescent="0.2">
      <c r="A5" s="1">
        <v>1010</v>
      </c>
      <c r="B5" t="s">
        <v>7</v>
      </c>
      <c r="C5" s="1" t="s">
        <v>6</v>
      </c>
      <c r="D5" s="1" t="s">
        <v>31</v>
      </c>
      <c r="F5" s="1" t="s">
        <v>98</v>
      </c>
    </row>
    <row r="6" spans="1:6" x14ac:dyDescent="0.2">
      <c r="A6" s="1">
        <v>1110</v>
      </c>
      <c r="B6" t="s">
        <v>8</v>
      </c>
      <c r="C6" s="1" t="s">
        <v>6</v>
      </c>
      <c r="D6" s="1" t="s">
        <v>31</v>
      </c>
      <c r="F6" s="1" t="s">
        <v>99</v>
      </c>
    </row>
    <row r="7" spans="1:6" x14ac:dyDescent="0.2">
      <c r="A7" s="1">
        <v>1210</v>
      </c>
      <c r="B7" t="s">
        <v>9</v>
      </c>
      <c r="C7" s="1" t="s">
        <v>6</v>
      </c>
      <c r="D7" s="1" t="s">
        <v>31</v>
      </c>
      <c r="F7" s="1" t="s">
        <v>100</v>
      </c>
    </row>
    <row r="8" spans="1:6" x14ac:dyDescent="0.2">
      <c r="A8" s="1">
        <v>1220</v>
      </c>
      <c r="B8" t="s">
        <v>10</v>
      </c>
      <c r="C8" s="1" t="s">
        <v>6</v>
      </c>
      <c r="D8" s="1" t="s">
        <v>31</v>
      </c>
      <c r="F8" s="1" t="s">
        <v>101</v>
      </c>
    </row>
    <row r="9" spans="1:6" x14ac:dyDescent="0.2">
      <c r="A9" s="1">
        <v>1310</v>
      </c>
      <c r="B9" t="s">
        <v>11</v>
      </c>
      <c r="C9" s="1" t="s">
        <v>6</v>
      </c>
      <c r="D9" s="1" t="s">
        <v>31</v>
      </c>
      <c r="F9" s="1" t="s">
        <v>102</v>
      </c>
    </row>
    <row r="10" spans="1:6" x14ac:dyDescent="0.2">
      <c r="A10" s="1">
        <v>1320</v>
      </c>
      <c r="B10" t="s">
        <v>12</v>
      </c>
      <c r="C10" s="1" t="s">
        <v>6</v>
      </c>
      <c r="D10" s="1" t="s">
        <v>31</v>
      </c>
      <c r="F10" s="1" t="s">
        <v>103</v>
      </c>
    </row>
    <row r="11" spans="1:6" x14ac:dyDescent="0.2">
      <c r="A11" s="1">
        <v>1510</v>
      </c>
      <c r="B11" t="s">
        <v>13</v>
      </c>
      <c r="C11" s="1" t="s">
        <v>6</v>
      </c>
      <c r="D11" s="1" t="s">
        <v>31</v>
      </c>
      <c r="F11" s="1" t="s">
        <v>104</v>
      </c>
    </row>
    <row r="12" spans="1:6" x14ac:dyDescent="0.2">
      <c r="A12" s="1">
        <v>2110</v>
      </c>
      <c r="B12" t="s">
        <v>14</v>
      </c>
      <c r="C12" s="1" t="s">
        <v>27</v>
      </c>
      <c r="E12" s="1" t="s">
        <v>31</v>
      </c>
      <c r="F12" s="1" t="s">
        <v>105</v>
      </c>
    </row>
    <row r="13" spans="1:6" x14ac:dyDescent="0.2">
      <c r="A13" s="1">
        <v>2130</v>
      </c>
      <c r="B13" t="s">
        <v>90</v>
      </c>
      <c r="C13" s="1" t="s">
        <v>27</v>
      </c>
      <c r="E13" s="1" t="s">
        <v>31</v>
      </c>
      <c r="F13" s="1" t="s">
        <v>107</v>
      </c>
    </row>
    <row r="14" spans="1:6" x14ac:dyDescent="0.2">
      <c r="A14" s="1">
        <v>2150</v>
      </c>
      <c r="B14" t="s">
        <v>118</v>
      </c>
      <c r="C14" s="1" t="s">
        <v>27</v>
      </c>
      <c r="E14" s="1" t="s">
        <v>31</v>
      </c>
      <c r="F14" s="1" t="s">
        <v>106</v>
      </c>
    </row>
    <row r="15" spans="1:6" x14ac:dyDescent="0.2">
      <c r="A15" s="1">
        <v>2710</v>
      </c>
      <c r="B15" t="s">
        <v>15</v>
      </c>
      <c r="C15" s="1" t="s">
        <v>27</v>
      </c>
      <c r="E15" s="1" t="s">
        <v>31</v>
      </c>
      <c r="F15" s="1" t="s">
        <v>108</v>
      </c>
    </row>
    <row r="16" spans="1:6" x14ac:dyDescent="0.2">
      <c r="A16" s="1">
        <v>3300</v>
      </c>
      <c r="B16" t="s">
        <v>16</v>
      </c>
      <c r="C16" s="1" t="s">
        <v>28</v>
      </c>
      <c r="E16" s="1" t="s">
        <v>31</v>
      </c>
      <c r="F16" s="1" t="s">
        <v>109</v>
      </c>
    </row>
    <row r="17" spans="1:6" x14ac:dyDescent="0.2">
      <c r="A17" s="1">
        <v>3900</v>
      </c>
      <c r="B17" t="s">
        <v>53</v>
      </c>
      <c r="C17" s="1" t="s">
        <v>28</v>
      </c>
      <c r="E17" s="1" t="s">
        <v>31</v>
      </c>
      <c r="F17" s="1" t="s">
        <v>110</v>
      </c>
    </row>
    <row r="18" spans="1:6" x14ac:dyDescent="0.2">
      <c r="A18" s="1">
        <v>4010</v>
      </c>
      <c r="B18" t="s">
        <v>17</v>
      </c>
      <c r="C18" s="1" t="s">
        <v>147</v>
      </c>
      <c r="E18" s="1" t="s">
        <v>31</v>
      </c>
      <c r="F18" s="1" t="s">
        <v>140</v>
      </c>
    </row>
    <row r="19" spans="1:6" x14ac:dyDescent="0.2">
      <c r="A19" s="1">
        <v>4020</v>
      </c>
      <c r="B19" t="s">
        <v>18</v>
      </c>
      <c r="C19" s="1" t="s">
        <v>147</v>
      </c>
      <c r="E19" s="1" t="s">
        <v>31</v>
      </c>
      <c r="F19" s="1" t="s">
        <v>140</v>
      </c>
    </row>
    <row r="20" spans="1:6" x14ac:dyDescent="0.2">
      <c r="A20" s="1">
        <v>5010</v>
      </c>
      <c r="B20" t="s">
        <v>19</v>
      </c>
      <c r="C20" s="1" t="s">
        <v>29</v>
      </c>
      <c r="D20" s="1" t="s">
        <v>31</v>
      </c>
    </row>
    <row r="21" spans="1:6" x14ac:dyDescent="0.2">
      <c r="A21" s="1">
        <v>5020</v>
      </c>
      <c r="B21" t="s">
        <v>20</v>
      </c>
      <c r="C21" s="1" t="s">
        <v>29</v>
      </c>
      <c r="D21" s="1" t="s">
        <v>31</v>
      </c>
    </row>
    <row r="22" spans="1:6" x14ac:dyDescent="0.2">
      <c r="A22" s="1">
        <v>6010</v>
      </c>
      <c r="B22" t="s">
        <v>131</v>
      </c>
      <c r="C22" s="1" t="s">
        <v>91</v>
      </c>
      <c r="D22" s="1" t="s">
        <v>31</v>
      </c>
      <c r="F22" s="1" t="s">
        <v>162</v>
      </c>
    </row>
    <row r="23" spans="1:6" x14ac:dyDescent="0.2">
      <c r="A23" s="1">
        <v>6210</v>
      </c>
      <c r="B23" t="s">
        <v>21</v>
      </c>
      <c r="C23" s="1" t="s">
        <v>91</v>
      </c>
      <c r="D23" s="1" t="s">
        <v>31</v>
      </c>
      <c r="F23" s="1" t="s">
        <v>163</v>
      </c>
    </row>
    <row r="24" spans="1:6" x14ac:dyDescent="0.2">
      <c r="A24" s="1">
        <v>6220</v>
      </c>
      <c r="B24" t="s">
        <v>22</v>
      </c>
      <c r="C24" s="1" t="s">
        <v>91</v>
      </c>
      <c r="D24" s="1" t="s">
        <v>31</v>
      </c>
      <c r="F24" s="1" t="s">
        <v>164</v>
      </c>
    </row>
    <row r="25" spans="1:6" x14ac:dyDescent="0.2">
      <c r="A25" s="1">
        <v>7020</v>
      </c>
      <c r="B25" t="s">
        <v>23</v>
      </c>
      <c r="C25" s="1" t="s">
        <v>91</v>
      </c>
      <c r="D25" s="1" t="s">
        <v>31</v>
      </c>
      <c r="F25" s="1" t="s">
        <v>165</v>
      </c>
    </row>
    <row r="26" spans="1:6" x14ac:dyDescent="0.2">
      <c r="A26" s="1">
        <v>7030</v>
      </c>
      <c r="B26" t="s">
        <v>96</v>
      </c>
      <c r="C26" s="1" t="s">
        <v>91</v>
      </c>
      <c r="D26" s="1" t="s">
        <v>31</v>
      </c>
      <c r="F26" s="1" t="s">
        <v>166</v>
      </c>
    </row>
    <row r="27" spans="1:6" x14ac:dyDescent="0.2">
      <c r="A27" s="1">
        <v>8000</v>
      </c>
      <c r="B27" t="s">
        <v>145</v>
      </c>
      <c r="C27" s="1" t="s">
        <v>147</v>
      </c>
      <c r="E27" s="1" t="s">
        <v>31</v>
      </c>
    </row>
    <row r="29" spans="1:6" x14ac:dyDescent="0.2">
      <c r="A29" s="80" t="s">
        <v>149</v>
      </c>
      <c r="B29" s="80"/>
      <c r="C29" s="80"/>
      <c r="D29" s="80"/>
      <c r="E29" s="80"/>
      <c r="F29" s="80"/>
    </row>
    <row r="31" spans="1:6" x14ac:dyDescent="0.2">
      <c r="A31" s="3" t="s">
        <v>148</v>
      </c>
      <c r="B31" s="2" t="s">
        <v>210</v>
      </c>
    </row>
    <row r="32" spans="1:6" x14ac:dyDescent="0.2">
      <c r="B32" t="s">
        <v>141</v>
      </c>
    </row>
    <row r="33" spans="2:2" x14ac:dyDescent="0.2">
      <c r="B33" t="s">
        <v>142</v>
      </c>
    </row>
    <row r="34" spans="2:2" x14ac:dyDescent="0.2">
      <c r="B34" t="s">
        <v>143</v>
      </c>
    </row>
    <row r="35" spans="2:2" x14ac:dyDescent="0.2">
      <c r="B35" t="s">
        <v>150</v>
      </c>
    </row>
  </sheetData>
  <sheetProtection algorithmName="SHA-512" hashValue="zi6sB2y8jJ4+y7Xc0Qhl6Y8pdhGbpudB/vkcuTs7JhznNTNGIzwktmFbP01PmGOCFwsyq4DYkrryO7PvzjZzGw==" saltValue="kg0EXUv/iJsMgXsRi6naYw==" spinCount="100000" sheet="1" objects="1" scenarios="1" selectLockedCells="1"/>
  <mergeCells count="1">
    <mergeCell ref="A29:F29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19797-48C8-4D93-8574-422E66851A9D}">
  <dimension ref="A1:G86"/>
  <sheetViews>
    <sheetView zoomScale="150" zoomScaleNormal="100" workbookViewId="0">
      <selection activeCell="F5" sqref="F5"/>
    </sheetView>
  </sheetViews>
  <sheetFormatPr baseColWidth="10" defaultColWidth="8.83203125" defaultRowHeight="15" x14ac:dyDescent="0.2"/>
  <cols>
    <col min="1" max="1" width="4.5" style="44" customWidth="1"/>
    <col min="2" max="2" width="3.5" customWidth="1"/>
    <col min="3" max="3" width="40.5" bestFit="1" customWidth="1"/>
    <col min="4" max="5" width="8.6640625" style="1"/>
  </cols>
  <sheetData>
    <row r="1" spans="1:7" x14ac:dyDescent="0.2">
      <c r="B1" s="80" t="s">
        <v>1</v>
      </c>
      <c r="C1" s="80"/>
    </row>
    <row r="2" spans="1:7" x14ac:dyDescent="0.2">
      <c r="A2" s="12"/>
    </row>
    <row r="3" spans="1:7" x14ac:dyDescent="0.2">
      <c r="A3" s="12"/>
      <c r="B3" t="s">
        <v>120</v>
      </c>
      <c r="C3" t="s">
        <v>121</v>
      </c>
      <c r="D3" s="80" t="s">
        <v>0</v>
      </c>
      <c r="E3" s="80"/>
      <c r="F3" s="1" t="s">
        <v>120</v>
      </c>
      <c r="G3" s="1" t="s">
        <v>121</v>
      </c>
    </row>
    <row r="4" spans="1:7" x14ac:dyDescent="0.2">
      <c r="A4" s="12"/>
    </row>
    <row r="5" spans="1:7" x14ac:dyDescent="0.2">
      <c r="A5" s="12">
        <v>1</v>
      </c>
      <c r="B5" t="s">
        <v>7</v>
      </c>
      <c r="D5" s="1">
        <v>1010</v>
      </c>
      <c r="F5" s="71">
        <v>500000</v>
      </c>
    </row>
    <row r="6" spans="1:7" x14ac:dyDescent="0.2">
      <c r="A6" s="12"/>
      <c r="C6" t="s">
        <v>118</v>
      </c>
      <c r="E6" s="1">
        <v>2150</v>
      </c>
      <c r="G6" s="71">
        <v>92000</v>
      </c>
    </row>
    <row r="7" spans="1:7" x14ac:dyDescent="0.2">
      <c r="A7" s="12"/>
      <c r="C7" t="s">
        <v>119</v>
      </c>
      <c r="E7" s="1">
        <v>2710</v>
      </c>
      <c r="G7" s="71">
        <v>408000</v>
      </c>
    </row>
    <row r="8" spans="1:7" x14ac:dyDescent="0.2">
      <c r="A8" s="12"/>
    </row>
    <row r="9" spans="1:7" x14ac:dyDescent="0.2">
      <c r="A9" s="12"/>
      <c r="B9" t="s">
        <v>125</v>
      </c>
    </row>
    <row r="10" spans="1:7" x14ac:dyDescent="0.2">
      <c r="A10" s="12"/>
      <c r="B10" t="s">
        <v>155</v>
      </c>
    </row>
    <row r="11" spans="1:7" x14ac:dyDescent="0.2">
      <c r="A11" s="12"/>
      <c r="B11" t="s">
        <v>139</v>
      </c>
    </row>
    <row r="12" spans="1:7" x14ac:dyDescent="0.2">
      <c r="A12" s="12"/>
      <c r="B12" t="s">
        <v>138</v>
      </c>
    </row>
    <row r="13" spans="1:7" x14ac:dyDescent="0.2">
      <c r="A13" s="12"/>
      <c r="B13" t="s">
        <v>182</v>
      </c>
    </row>
    <row r="15" spans="1:7" x14ac:dyDescent="0.2">
      <c r="A15" s="12" t="s">
        <v>122</v>
      </c>
      <c r="B15" t="s">
        <v>7</v>
      </c>
      <c r="D15" s="1">
        <v>1010</v>
      </c>
      <c r="F15" s="71">
        <v>2000</v>
      </c>
    </row>
    <row r="16" spans="1:7" x14ac:dyDescent="0.2">
      <c r="A16" s="12"/>
      <c r="B16" t="s">
        <v>123</v>
      </c>
      <c r="D16" s="1">
        <v>1110</v>
      </c>
      <c r="F16" s="71">
        <v>30000</v>
      </c>
    </row>
    <row r="17" spans="1:7" x14ac:dyDescent="0.2">
      <c r="A17" s="12"/>
      <c r="B17" t="s">
        <v>63</v>
      </c>
      <c r="D17" s="1">
        <v>1220</v>
      </c>
      <c r="F17" s="71">
        <v>1500</v>
      </c>
    </row>
    <row r="18" spans="1:7" x14ac:dyDescent="0.2">
      <c r="A18" s="12"/>
      <c r="C18" t="s">
        <v>17</v>
      </c>
      <c r="E18" s="1">
        <v>4010</v>
      </c>
      <c r="G18" s="71">
        <v>33500</v>
      </c>
    </row>
    <row r="19" spans="1:7" x14ac:dyDescent="0.2">
      <c r="A19" s="12"/>
    </row>
    <row r="20" spans="1:7" x14ac:dyDescent="0.2">
      <c r="A20" s="12"/>
      <c r="B20" t="s">
        <v>19</v>
      </c>
      <c r="D20" s="1">
        <v>5010</v>
      </c>
      <c r="F20" s="71">
        <v>32100</v>
      </c>
    </row>
    <row r="21" spans="1:7" x14ac:dyDescent="0.2">
      <c r="A21" s="12"/>
      <c r="C21" t="s">
        <v>124</v>
      </c>
      <c r="E21" s="1">
        <v>1310</v>
      </c>
      <c r="G21" s="71">
        <v>32100</v>
      </c>
    </row>
    <row r="22" spans="1:7" x14ac:dyDescent="0.2">
      <c r="A22" s="12"/>
    </row>
    <row r="23" spans="1:7" x14ac:dyDescent="0.2">
      <c r="A23" s="12"/>
      <c r="B23" t="s">
        <v>126</v>
      </c>
    </row>
    <row r="24" spans="1:7" x14ac:dyDescent="0.2">
      <c r="A24" s="12"/>
      <c r="B24" t="s">
        <v>231</v>
      </c>
    </row>
    <row r="25" spans="1:7" x14ac:dyDescent="0.2">
      <c r="A25" s="12"/>
      <c r="B25" t="s">
        <v>230</v>
      </c>
    </row>
    <row r="26" spans="1:7" x14ac:dyDescent="0.2">
      <c r="A26" s="12"/>
      <c r="B26" t="s">
        <v>178</v>
      </c>
    </row>
    <row r="27" spans="1:7" x14ac:dyDescent="0.2">
      <c r="A27" s="12"/>
      <c r="B27" t="s">
        <v>179</v>
      </c>
    </row>
    <row r="28" spans="1:7" x14ac:dyDescent="0.2">
      <c r="A28" s="12"/>
      <c r="B28" t="s">
        <v>180</v>
      </c>
    </row>
    <row r="29" spans="1:7" x14ac:dyDescent="0.2">
      <c r="A29" s="12"/>
      <c r="B29" t="s">
        <v>181</v>
      </c>
    </row>
    <row r="30" spans="1:7" x14ac:dyDescent="0.2">
      <c r="A30" s="12"/>
    </row>
    <row r="31" spans="1:7" x14ac:dyDescent="0.2">
      <c r="A31" s="12" t="s">
        <v>127</v>
      </c>
      <c r="B31" t="s">
        <v>7</v>
      </c>
      <c r="D31" s="1">
        <v>1010</v>
      </c>
      <c r="F31" s="71">
        <v>30000</v>
      </c>
      <c r="G31" s="9"/>
    </row>
    <row r="32" spans="1:7" x14ac:dyDescent="0.2">
      <c r="A32" s="12"/>
      <c r="C32" t="s">
        <v>123</v>
      </c>
      <c r="E32" s="1">
        <v>1110</v>
      </c>
      <c r="F32" s="9"/>
      <c r="G32" s="71">
        <v>30000</v>
      </c>
    </row>
    <row r="33" spans="1:7" x14ac:dyDescent="0.2">
      <c r="A33" s="12"/>
      <c r="B33" t="s">
        <v>90</v>
      </c>
      <c r="D33" s="1">
        <v>2130</v>
      </c>
      <c r="F33" s="71">
        <v>32100</v>
      </c>
      <c r="G33" s="9"/>
    </row>
    <row r="34" spans="1:7" x14ac:dyDescent="0.2">
      <c r="A34" s="12"/>
      <c r="C34" t="s">
        <v>7</v>
      </c>
      <c r="E34" s="1">
        <v>1010</v>
      </c>
      <c r="F34" s="9"/>
      <c r="G34" s="71">
        <v>32100</v>
      </c>
    </row>
    <row r="35" spans="1:7" x14ac:dyDescent="0.2">
      <c r="A35" s="12"/>
    </row>
    <row r="36" spans="1:7" x14ac:dyDescent="0.2">
      <c r="A36" s="12"/>
      <c r="B36" t="s">
        <v>129</v>
      </c>
    </row>
    <row r="37" spans="1:7" x14ac:dyDescent="0.2">
      <c r="A37" s="12"/>
      <c r="B37" t="s">
        <v>128</v>
      </c>
    </row>
    <row r="38" spans="1:7" x14ac:dyDescent="0.2">
      <c r="A38" s="12"/>
      <c r="B38" t="s">
        <v>232</v>
      </c>
    </row>
    <row r="39" spans="1:7" x14ac:dyDescent="0.2">
      <c r="A39" s="12"/>
      <c r="B39" t="s">
        <v>130</v>
      </c>
    </row>
    <row r="40" spans="1:7" x14ac:dyDescent="0.2">
      <c r="A40" s="12"/>
      <c r="B40" t="s">
        <v>177</v>
      </c>
    </row>
    <row r="41" spans="1:7" x14ac:dyDescent="0.2">
      <c r="A41" s="12"/>
    </row>
    <row r="42" spans="1:7" x14ac:dyDescent="0.2">
      <c r="A42" s="12" t="s">
        <v>137</v>
      </c>
      <c r="B42" t="s">
        <v>7</v>
      </c>
      <c r="D42" s="1">
        <v>1010</v>
      </c>
      <c r="F42" s="71">
        <v>20000</v>
      </c>
      <c r="G42" s="9"/>
    </row>
    <row r="43" spans="1:7" x14ac:dyDescent="0.2">
      <c r="A43" s="12"/>
      <c r="C43" t="s">
        <v>145</v>
      </c>
      <c r="E43" s="1">
        <v>8000</v>
      </c>
      <c r="F43" s="9"/>
      <c r="G43" s="71">
        <v>20000</v>
      </c>
    </row>
    <row r="44" spans="1:7" x14ac:dyDescent="0.2">
      <c r="A44" s="12"/>
    </row>
    <row r="45" spans="1:7" x14ac:dyDescent="0.2">
      <c r="A45" s="12"/>
      <c r="B45" t="s">
        <v>151</v>
      </c>
    </row>
    <row r="46" spans="1:7" x14ac:dyDescent="0.2">
      <c r="A46" s="12"/>
      <c r="B46" t="s">
        <v>152</v>
      </c>
    </row>
    <row r="47" spans="1:7" x14ac:dyDescent="0.2">
      <c r="A47" s="12"/>
      <c r="B47" t="s">
        <v>153</v>
      </c>
    </row>
    <row r="48" spans="1:7" x14ac:dyDescent="0.2">
      <c r="A48" s="12"/>
      <c r="B48" t="s">
        <v>176</v>
      </c>
    </row>
    <row r="49" spans="1:7" x14ac:dyDescent="0.2">
      <c r="A49" s="12"/>
    </row>
    <row r="50" spans="1:7" x14ac:dyDescent="0.2">
      <c r="A50" s="12" t="s">
        <v>154</v>
      </c>
      <c r="B50" t="s">
        <v>119</v>
      </c>
      <c r="D50" s="1">
        <v>2710</v>
      </c>
      <c r="F50" s="71">
        <v>7541</v>
      </c>
      <c r="G50" s="9"/>
    </row>
    <row r="51" spans="1:7" x14ac:dyDescent="0.2">
      <c r="A51" s="12"/>
      <c r="B51" t="s">
        <v>96</v>
      </c>
      <c r="D51" s="1">
        <v>7030</v>
      </c>
      <c r="F51" s="71">
        <v>1667</v>
      </c>
      <c r="G51" s="9"/>
    </row>
    <row r="52" spans="1:7" x14ac:dyDescent="0.2">
      <c r="A52" s="12"/>
      <c r="C52" t="s">
        <v>7</v>
      </c>
      <c r="E52" s="1">
        <v>1010</v>
      </c>
      <c r="F52" s="9"/>
      <c r="G52" s="71">
        <v>9208</v>
      </c>
    </row>
    <row r="53" spans="1:7" x14ac:dyDescent="0.2">
      <c r="A53" s="12"/>
    </row>
    <row r="54" spans="1:7" x14ac:dyDescent="0.2">
      <c r="A54" s="12"/>
      <c r="B54" t="s">
        <v>156</v>
      </c>
    </row>
    <row r="55" spans="1:7" x14ac:dyDescent="0.2">
      <c r="A55" s="12"/>
      <c r="B55" t="s">
        <v>157</v>
      </c>
    </row>
    <row r="56" spans="1:7" x14ac:dyDescent="0.2">
      <c r="A56" s="12"/>
      <c r="B56" t="s">
        <v>159</v>
      </c>
    </row>
    <row r="57" spans="1:7" x14ac:dyDescent="0.2">
      <c r="A57" s="12"/>
      <c r="B57" t="s">
        <v>160</v>
      </c>
    </row>
    <row r="58" spans="1:7" x14ac:dyDescent="0.2">
      <c r="B58" t="s">
        <v>161</v>
      </c>
    </row>
    <row r="59" spans="1:7" x14ac:dyDescent="0.2">
      <c r="B59" t="s">
        <v>175</v>
      </c>
    </row>
    <row r="60" spans="1:7" x14ac:dyDescent="0.2">
      <c r="A60" s="12"/>
    </row>
    <row r="61" spans="1:7" x14ac:dyDescent="0.2">
      <c r="A61" s="12" t="s">
        <v>158</v>
      </c>
      <c r="B61" t="s">
        <v>13</v>
      </c>
      <c r="D61" s="1">
        <v>1510</v>
      </c>
      <c r="F61" s="71">
        <v>15000</v>
      </c>
      <c r="G61" s="9"/>
    </row>
    <row r="62" spans="1:7" x14ac:dyDescent="0.2">
      <c r="C62" t="s">
        <v>14</v>
      </c>
      <c r="E62" s="1">
        <v>2110</v>
      </c>
      <c r="F62" s="9"/>
      <c r="G62" s="71">
        <v>15000</v>
      </c>
    </row>
    <row r="64" spans="1:7" x14ac:dyDescent="0.2">
      <c r="B64" t="s">
        <v>167</v>
      </c>
    </row>
    <row r="65" spans="1:7" x14ac:dyDescent="0.2">
      <c r="B65" t="s">
        <v>168</v>
      </c>
    </row>
    <row r="66" spans="1:7" x14ac:dyDescent="0.2">
      <c r="B66" t="s">
        <v>169</v>
      </c>
    </row>
    <row r="67" spans="1:7" x14ac:dyDescent="0.2">
      <c r="B67" t="s">
        <v>174</v>
      </c>
    </row>
    <row r="69" spans="1:7" x14ac:dyDescent="0.2">
      <c r="A69" s="12" t="s">
        <v>170</v>
      </c>
      <c r="B69" t="s">
        <v>7</v>
      </c>
      <c r="D69" s="1">
        <v>1010</v>
      </c>
      <c r="F69" s="71">
        <v>8500</v>
      </c>
      <c r="G69" s="9"/>
    </row>
    <row r="70" spans="1:7" x14ac:dyDescent="0.2">
      <c r="C70" t="s">
        <v>171</v>
      </c>
      <c r="E70" s="1">
        <v>1210</v>
      </c>
      <c r="F70" s="9"/>
      <c r="G70" s="71">
        <v>8500</v>
      </c>
    </row>
    <row r="72" spans="1:7" x14ac:dyDescent="0.2">
      <c r="B72" t="s">
        <v>172</v>
      </c>
    </row>
    <row r="73" spans="1:7" x14ac:dyDescent="0.2">
      <c r="B73" t="s">
        <v>173</v>
      </c>
    </row>
    <row r="75" spans="1:7" x14ac:dyDescent="0.2">
      <c r="A75" s="12" t="s">
        <v>183</v>
      </c>
      <c r="B75" t="s">
        <v>186</v>
      </c>
      <c r="D75" s="1">
        <v>6010</v>
      </c>
      <c r="F75" s="71">
        <v>15000</v>
      </c>
      <c r="G75" s="9"/>
    </row>
    <row r="76" spans="1:7" x14ac:dyDescent="0.2">
      <c r="B76" t="s">
        <v>21</v>
      </c>
      <c r="D76" s="1">
        <v>6210</v>
      </c>
      <c r="F76" s="71">
        <v>1000</v>
      </c>
      <c r="G76" s="9"/>
    </row>
    <row r="77" spans="1:7" x14ac:dyDescent="0.2">
      <c r="B77" t="s">
        <v>22</v>
      </c>
      <c r="D77" s="1">
        <v>6220</v>
      </c>
      <c r="F77" s="71">
        <v>9000</v>
      </c>
      <c r="G77" s="9"/>
    </row>
    <row r="78" spans="1:7" x14ac:dyDescent="0.2">
      <c r="B78" t="s">
        <v>23</v>
      </c>
      <c r="D78" s="1">
        <v>7020</v>
      </c>
      <c r="F78" s="71">
        <v>6000</v>
      </c>
      <c r="G78" s="9"/>
    </row>
    <row r="79" spans="1:7" x14ac:dyDescent="0.2">
      <c r="C79" t="s">
        <v>7</v>
      </c>
      <c r="E79" s="1">
        <v>1010</v>
      </c>
      <c r="F79" s="9"/>
      <c r="G79" s="71">
        <v>31000</v>
      </c>
    </row>
    <row r="81" spans="2:7" x14ac:dyDescent="0.2">
      <c r="B81" t="s">
        <v>187</v>
      </c>
    </row>
    <row r="82" spans="2:7" x14ac:dyDescent="0.2">
      <c r="B82" t="s">
        <v>188</v>
      </c>
    </row>
    <row r="83" spans="2:7" x14ac:dyDescent="0.2">
      <c r="B83" t="s">
        <v>189</v>
      </c>
    </row>
    <row r="84" spans="2:7" x14ac:dyDescent="0.2">
      <c r="B84" t="s">
        <v>190</v>
      </c>
    </row>
    <row r="86" spans="2:7" x14ac:dyDescent="0.2">
      <c r="F86" s="9">
        <f>SUM(F5:F79)</f>
        <v>711408</v>
      </c>
      <c r="G86" s="9">
        <f>SUM(G5:G79)</f>
        <v>711408</v>
      </c>
    </row>
  </sheetData>
  <sheetProtection algorithmName="SHA-512" hashValue="FYklvjX5jTF0avGRireCJXpsNHvvapxYa21vIEkFg5jI+D0Yh2sOagntkhQHP4efFuHO2WoX29X3XT0kgBEitQ==" saltValue="MmT7rIvlNIVvyz/uN2aQOA==" spinCount="100000" sheet="1" objects="1" scenarios="1" selectLockedCells="1"/>
  <mergeCells count="2">
    <mergeCell ref="B1:C1"/>
    <mergeCell ref="D3:E3"/>
  </mergeCells>
  <pageMargins left="0.7" right="0.7" top="0.75" bottom="0.75" header="0.3" footer="0.3"/>
  <pageSetup orientation="portrait" horizontalDpi="0" verticalDpi="0" r:id="rId1"/>
  <ignoredErrors>
    <ignoredError sqref="A15 A31 A42 A50 A61 A69 A7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7B9EE-6CA5-4152-87C1-67C8D9C5AC99}">
  <sheetPr>
    <pageSetUpPr fitToPage="1"/>
  </sheetPr>
  <dimension ref="A1:N43"/>
  <sheetViews>
    <sheetView workbookViewId="0">
      <selection activeCell="A14" sqref="A14"/>
    </sheetView>
  </sheetViews>
  <sheetFormatPr baseColWidth="10" defaultColWidth="8.83203125" defaultRowHeight="15" x14ac:dyDescent="0.2"/>
  <cols>
    <col min="1" max="2" width="10.5" customWidth="1"/>
    <col min="3" max="4" width="2.5" customWidth="1"/>
    <col min="5" max="6" width="10.5" customWidth="1"/>
    <col min="7" max="8" width="2.5" customWidth="1"/>
    <col min="9" max="10" width="10.5" customWidth="1"/>
    <col min="11" max="12" width="2.5" customWidth="1"/>
    <col min="13" max="14" width="10.5" customWidth="1"/>
  </cols>
  <sheetData>
    <row r="1" spans="1:14" ht="19" x14ac:dyDescent="0.25">
      <c r="A1" s="81" t="s">
        <v>89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14" x14ac:dyDescent="0.2">
      <c r="A2" s="12" t="s">
        <v>86</v>
      </c>
      <c r="B2" s="12" t="s">
        <v>24</v>
      </c>
      <c r="C2" s="25"/>
      <c r="E2" s="12" t="s">
        <v>86</v>
      </c>
      <c r="F2" s="12" t="s">
        <v>24</v>
      </c>
      <c r="G2" s="25"/>
      <c r="I2" s="12" t="s">
        <v>24</v>
      </c>
      <c r="J2" s="12" t="s">
        <v>86</v>
      </c>
      <c r="K2" s="25"/>
      <c r="M2" s="12" t="s">
        <v>24</v>
      </c>
      <c r="N2" s="12" t="s">
        <v>86</v>
      </c>
    </row>
    <row r="3" spans="1:14" ht="16" thickBot="1" x14ac:dyDescent="0.25">
      <c r="A3" s="83" t="s">
        <v>35</v>
      </c>
      <c r="B3" s="83"/>
      <c r="C3" s="26"/>
      <c r="E3" s="83" t="s">
        <v>8</v>
      </c>
      <c r="F3" s="83"/>
      <c r="G3" s="26"/>
      <c r="I3" s="83" t="s">
        <v>42</v>
      </c>
      <c r="J3" s="83"/>
      <c r="K3" s="26"/>
      <c r="M3" s="83" t="s">
        <v>50</v>
      </c>
      <c r="N3" s="83"/>
    </row>
    <row r="4" spans="1:14" ht="16" thickTop="1" x14ac:dyDescent="0.2">
      <c r="A4" s="9">
        <v>800000</v>
      </c>
      <c r="B4" s="13" t="s">
        <v>87</v>
      </c>
      <c r="C4" s="27"/>
      <c r="D4" s="9"/>
      <c r="E4" s="9">
        <v>150000</v>
      </c>
      <c r="F4" s="13" t="s">
        <v>87</v>
      </c>
      <c r="G4" s="27"/>
      <c r="H4" s="9"/>
      <c r="I4" s="16" t="s">
        <v>87</v>
      </c>
      <c r="J4" s="10">
        <v>1000000</v>
      </c>
      <c r="K4" s="28"/>
      <c r="L4" s="9"/>
      <c r="M4" s="16" t="s">
        <v>87</v>
      </c>
      <c r="N4" s="10">
        <v>262500</v>
      </c>
    </row>
    <row r="5" spans="1:14" x14ac:dyDescent="0.2">
      <c r="A5" s="14">
        <f>'Transactions - Journal Entries'!F5</f>
        <v>500000</v>
      </c>
      <c r="B5" s="15"/>
      <c r="C5" s="28"/>
      <c r="D5" s="9"/>
      <c r="E5" s="14">
        <f>'Transactions - Journal Entries'!F16</f>
        <v>30000</v>
      </c>
      <c r="F5" s="15">
        <f>'Transactions - Journal Entries'!G32</f>
        <v>30000</v>
      </c>
      <c r="G5" s="28"/>
      <c r="H5" s="9"/>
      <c r="I5" s="14"/>
      <c r="J5" s="15"/>
      <c r="K5" s="28"/>
      <c r="L5" s="9"/>
      <c r="M5" s="14"/>
      <c r="N5" s="15"/>
    </row>
    <row r="6" spans="1:14" x14ac:dyDescent="0.2">
      <c r="A6" s="9">
        <f>'Transactions - Journal Entries'!F15</f>
        <v>2000</v>
      </c>
      <c r="B6" s="11"/>
      <c r="C6" s="28"/>
      <c r="D6" s="9"/>
      <c r="E6" s="9"/>
      <c r="F6" s="11"/>
      <c r="G6" s="28"/>
      <c r="H6" s="9"/>
      <c r="I6" s="9"/>
      <c r="J6" s="11"/>
      <c r="K6" s="28"/>
      <c r="L6" s="9"/>
      <c r="M6" s="9"/>
      <c r="N6" s="11"/>
    </row>
    <row r="7" spans="1:14" ht="16" thickBot="1" x14ac:dyDescent="0.25">
      <c r="A7" s="9">
        <f>'Transactions - Journal Entries'!F31</f>
        <v>30000</v>
      </c>
      <c r="B7" s="11"/>
      <c r="C7" s="27"/>
      <c r="D7" s="9"/>
      <c r="E7" s="19">
        <f>E4+E5+E6-F5-F6</f>
        <v>150000</v>
      </c>
      <c r="F7" s="17" t="s">
        <v>88</v>
      </c>
      <c r="G7" s="27"/>
      <c r="H7" s="9"/>
      <c r="I7" s="18" t="s">
        <v>88</v>
      </c>
      <c r="J7" s="20">
        <f>J4+J5+J6-I5-I6</f>
        <v>1000000</v>
      </c>
      <c r="K7" s="28"/>
      <c r="L7" s="9"/>
      <c r="M7" s="18" t="s">
        <v>88</v>
      </c>
      <c r="N7" s="20">
        <f>N4+N5+N6-M5-M6</f>
        <v>262500</v>
      </c>
    </row>
    <row r="8" spans="1:14" ht="16" thickTop="1" x14ac:dyDescent="0.2">
      <c r="A8" s="9"/>
      <c r="B8" s="11">
        <f>'Transactions - Journal Entries'!G34</f>
        <v>32100</v>
      </c>
      <c r="C8" s="28"/>
      <c r="D8" s="9"/>
      <c r="E8" s="9"/>
      <c r="F8" s="9"/>
      <c r="G8" s="28"/>
      <c r="H8" s="9"/>
      <c r="I8" s="9"/>
      <c r="J8" s="9"/>
      <c r="K8" s="28"/>
      <c r="L8" s="9"/>
      <c r="M8" s="9"/>
      <c r="N8" s="9"/>
    </row>
    <row r="9" spans="1:14" x14ac:dyDescent="0.2">
      <c r="A9" s="9">
        <f>'Transactions - Journal Entries'!F42</f>
        <v>20000</v>
      </c>
      <c r="B9" s="11"/>
      <c r="C9" s="25"/>
      <c r="D9" s="9"/>
      <c r="E9" s="12" t="s">
        <v>86</v>
      </c>
      <c r="F9" s="12" t="s">
        <v>24</v>
      </c>
      <c r="G9" s="25"/>
      <c r="H9" s="9"/>
      <c r="I9" s="12" t="s">
        <v>24</v>
      </c>
      <c r="J9" s="12" t="s">
        <v>86</v>
      </c>
      <c r="K9" s="25"/>
      <c r="L9" s="9"/>
      <c r="M9" s="12" t="s">
        <v>24</v>
      </c>
      <c r="N9" s="12" t="s">
        <v>86</v>
      </c>
    </row>
    <row r="10" spans="1:14" ht="16" thickBot="1" x14ac:dyDescent="0.25">
      <c r="A10" s="9">
        <f>'Transactions - Journal Entries'!F69</f>
        <v>8500</v>
      </c>
      <c r="B10" s="11">
        <f>'Transactions - Journal Entries'!G52</f>
        <v>9208</v>
      </c>
      <c r="C10" s="27"/>
      <c r="D10" s="9"/>
      <c r="E10" s="82" t="s">
        <v>37</v>
      </c>
      <c r="F10" s="82"/>
      <c r="G10" s="27"/>
      <c r="H10" s="9"/>
      <c r="I10" s="82" t="s">
        <v>43</v>
      </c>
      <c r="J10" s="82"/>
      <c r="K10" s="27"/>
      <c r="L10" s="9"/>
      <c r="M10" s="82" t="s">
        <v>44</v>
      </c>
      <c r="N10" s="82"/>
    </row>
    <row r="11" spans="1:14" ht="16" thickTop="1" x14ac:dyDescent="0.2">
      <c r="B11" s="11">
        <f>'Transactions - Journal Entries'!G79</f>
        <v>31000</v>
      </c>
      <c r="C11" s="27"/>
      <c r="D11" s="9"/>
      <c r="E11" s="9">
        <v>15000</v>
      </c>
      <c r="F11" s="13" t="s">
        <v>87</v>
      </c>
      <c r="G11" s="27"/>
      <c r="H11" s="9"/>
      <c r="I11" s="16" t="s">
        <v>87</v>
      </c>
      <c r="J11" s="10">
        <v>500000</v>
      </c>
      <c r="K11" s="28"/>
      <c r="L11" s="9"/>
      <c r="M11" s="16" t="s">
        <v>87</v>
      </c>
      <c r="N11" s="10">
        <v>500000</v>
      </c>
    </row>
    <row r="12" spans="1:14" x14ac:dyDescent="0.2">
      <c r="B12" s="11"/>
      <c r="C12" s="28"/>
      <c r="D12" s="9"/>
      <c r="E12" s="14">
        <f>'Transactions - Journal Entries'!F17</f>
        <v>1500</v>
      </c>
      <c r="F12" s="15"/>
      <c r="G12" s="28"/>
      <c r="H12" s="9"/>
      <c r="I12" s="14"/>
      <c r="J12" s="15">
        <f>'Transactions - Journal Entries'!G18</f>
        <v>33500</v>
      </c>
      <c r="K12" s="28"/>
      <c r="L12" s="9"/>
      <c r="M12" s="14"/>
      <c r="N12" s="15"/>
    </row>
    <row r="13" spans="1:14" x14ac:dyDescent="0.2">
      <c r="B13" s="11"/>
      <c r="C13" s="28"/>
      <c r="D13" s="9"/>
      <c r="E13" s="9"/>
      <c r="F13" s="11"/>
      <c r="G13" s="28"/>
      <c r="H13" s="9"/>
      <c r="I13" s="9"/>
      <c r="J13" s="11"/>
      <c r="K13" s="28"/>
      <c r="L13" s="9"/>
      <c r="M13" s="9"/>
      <c r="N13" s="11"/>
    </row>
    <row r="14" spans="1:14" ht="16" thickBot="1" x14ac:dyDescent="0.25">
      <c r="A14" s="19">
        <f>A4+A5+A6+A7+A8+A9+A10+A11+A12+A13-B5-B6-B7-B8-B9-B10-B11-B12-B13</f>
        <v>1288192</v>
      </c>
      <c r="B14" s="17" t="s">
        <v>88</v>
      </c>
      <c r="C14" s="27"/>
      <c r="D14" s="9"/>
      <c r="E14" s="19">
        <f>E11+E12+E13-F12-F13</f>
        <v>16500</v>
      </c>
      <c r="F14" s="17" t="s">
        <v>88</v>
      </c>
      <c r="G14" s="27"/>
      <c r="H14" s="9"/>
      <c r="I14" s="18" t="s">
        <v>88</v>
      </c>
      <c r="J14" s="20">
        <f>J11+J12+J13-I12-I13</f>
        <v>533500</v>
      </c>
      <c r="K14" s="28"/>
      <c r="L14" s="9"/>
      <c r="M14" s="18" t="s">
        <v>88</v>
      </c>
      <c r="N14" s="20">
        <f>N11+N12+N13-M12-M13</f>
        <v>500000</v>
      </c>
    </row>
    <row r="15" spans="1:14" ht="16" thickTop="1" x14ac:dyDescent="0.2">
      <c r="C15" s="28"/>
      <c r="D15" s="9"/>
      <c r="E15" s="9"/>
      <c r="F15" s="9"/>
      <c r="G15" s="28"/>
      <c r="H15" s="9"/>
      <c r="I15" s="9"/>
      <c r="J15" s="9"/>
      <c r="K15" s="28"/>
      <c r="L15" s="9"/>
      <c r="M15" s="9"/>
      <c r="N15" s="9"/>
    </row>
    <row r="16" spans="1:14" x14ac:dyDescent="0.2">
      <c r="A16" s="12" t="s">
        <v>86</v>
      </c>
      <c r="B16" s="12" t="s">
        <v>24</v>
      </c>
      <c r="C16" s="25"/>
      <c r="D16" s="9"/>
      <c r="E16" s="12" t="s">
        <v>86</v>
      </c>
      <c r="F16" s="12" t="s">
        <v>24</v>
      </c>
      <c r="G16" s="25"/>
      <c r="H16" s="9"/>
      <c r="I16" s="12" t="s">
        <v>86</v>
      </c>
      <c r="J16" s="12" t="s">
        <v>24</v>
      </c>
      <c r="K16" s="25"/>
      <c r="L16" s="9"/>
      <c r="M16" s="12" t="s">
        <v>86</v>
      </c>
      <c r="N16" s="12" t="s">
        <v>24</v>
      </c>
    </row>
    <row r="17" spans="1:14" ht="16" thickBot="1" x14ac:dyDescent="0.25">
      <c r="A17" s="82" t="s">
        <v>36</v>
      </c>
      <c r="B17" s="82"/>
      <c r="C17" s="27"/>
      <c r="D17" s="9"/>
      <c r="E17" s="82" t="s">
        <v>39</v>
      </c>
      <c r="F17" s="82"/>
      <c r="G17" s="27"/>
      <c r="H17" s="9"/>
      <c r="I17" s="82" t="s">
        <v>45</v>
      </c>
      <c r="J17" s="82"/>
      <c r="K17" s="27"/>
      <c r="L17" s="9"/>
      <c r="M17" s="82" t="s">
        <v>46</v>
      </c>
      <c r="N17" s="82"/>
    </row>
    <row r="18" spans="1:14" ht="16" thickTop="1" x14ac:dyDescent="0.2">
      <c r="A18" s="9">
        <v>30000</v>
      </c>
      <c r="B18" s="13" t="s">
        <v>87</v>
      </c>
      <c r="C18" s="27"/>
      <c r="D18" s="9"/>
      <c r="E18" s="9">
        <v>400000</v>
      </c>
      <c r="F18" s="13" t="s">
        <v>87</v>
      </c>
      <c r="G18" s="27"/>
      <c r="H18" s="9"/>
      <c r="I18" s="9">
        <v>475000</v>
      </c>
      <c r="J18" s="13" t="s">
        <v>87</v>
      </c>
      <c r="K18" s="27"/>
      <c r="L18" s="9"/>
      <c r="M18" s="9">
        <v>450000</v>
      </c>
      <c r="N18" s="13" t="s">
        <v>87</v>
      </c>
    </row>
    <row r="19" spans="1:14" x14ac:dyDescent="0.2">
      <c r="A19" s="14"/>
      <c r="B19" s="15">
        <f>'Transactions - Journal Entries'!G70</f>
        <v>8500</v>
      </c>
      <c r="C19" s="28"/>
      <c r="D19" s="9"/>
      <c r="E19" s="14"/>
      <c r="F19" s="15"/>
      <c r="G19" s="28"/>
      <c r="H19" s="9"/>
      <c r="I19" s="14">
        <f>'Transactions - Journal Entries'!F20</f>
        <v>32100</v>
      </c>
      <c r="J19" s="15"/>
      <c r="K19" s="28"/>
      <c r="L19" s="9"/>
      <c r="M19" s="14"/>
      <c r="N19" s="15"/>
    </row>
    <row r="20" spans="1:14" x14ac:dyDescent="0.2">
      <c r="A20" s="9"/>
      <c r="B20" s="11"/>
      <c r="C20" s="28"/>
      <c r="D20" s="9"/>
      <c r="E20" s="9"/>
      <c r="F20" s="11"/>
      <c r="G20" s="28"/>
      <c r="H20" s="9"/>
      <c r="I20" s="9"/>
      <c r="J20" s="11"/>
      <c r="K20" s="28"/>
      <c r="L20" s="9"/>
      <c r="M20" s="9"/>
      <c r="N20" s="11"/>
    </row>
    <row r="21" spans="1:14" ht="16" thickBot="1" x14ac:dyDescent="0.25">
      <c r="A21" s="19">
        <f>A18+A19+A20-B19-B20</f>
        <v>21500</v>
      </c>
      <c r="B21" s="17" t="s">
        <v>88</v>
      </c>
      <c r="C21" s="27"/>
      <c r="D21" s="9"/>
      <c r="E21" s="19">
        <f>E18+E19+E20-F19-F20</f>
        <v>400000</v>
      </c>
      <c r="F21" s="17" t="s">
        <v>88</v>
      </c>
      <c r="G21" s="27"/>
      <c r="H21" s="9"/>
      <c r="I21" s="19">
        <f>I18+I19+I20-J19-J20</f>
        <v>507100</v>
      </c>
      <c r="J21" s="17" t="s">
        <v>88</v>
      </c>
      <c r="K21" s="27"/>
      <c r="L21" s="9"/>
      <c r="M21" s="19">
        <f>M18+M19+M20-N19-N20</f>
        <v>450000</v>
      </c>
      <c r="N21" s="17" t="s">
        <v>88</v>
      </c>
    </row>
    <row r="22" spans="1:14" ht="16" thickTop="1" x14ac:dyDescent="0.2">
      <c r="A22" s="9"/>
      <c r="B22" s="9"/>
      <c r="C22" s="28"/>
      <c r="D22" s="9"/>
      <c r="E22" s="9"/>
      <c r="F22" s="9"/>
      <c r="G22" s="28"/>
      <c r="H22" s="9"/>
      <c r="I22" s="9"/>
      <c r="J22" s="9"/>
      <c r="K22" s="28"/>
      <c r="L22" s="9"/>
      <c r="M22" s="9"/>
      <c r="N22" s="9"/>
    </row>
    <row r="23" spans="1:14" x14ac:dyDescent="0.2">
      <c r="A23" s="12" t="s">
        <v>86</v>
      </c>
      <c r="B23" s="12" t="s">
        <v>24</v>
      </c>
      <c r="C23" s="25"/>
      <c r="D23" s="9"/>
      <c r="E23" s="12" t="s">
        <v>24</v>
      </c>
      <c r="F23" s="12" t="s">
        <v>86</v>
      </c>
      <c r="G23" s="25"/>
      <c r="H23" s="9"/>
      <c r="I23" s="12" t="s">
        <v>86</v>
      </c>
      <c r="J23" s="12" t="s">
        <v>24</v>
      </c>
      <c r="K23" s="25"/>
      <c r="L23" s="9"/>
      <c r="M23" s="12" t="s">
        <v>86</v>
      </c>
      <c r="N23" s="12" t="s">
        <v>24</v>
      </c>
    </row>
    <row r="24" spans="1:14" ht="16" thickBot="1" x14ac:dyDescent="0.25">
      <c r="A24" s="82" t="s">
        <v>38</v>
      </c>
      <c r="B24" s="82"/>
      <c r="C24" s="27"/>
      <c r="D24" s="9"/>
      <c r="E24" s="82" t="s">
        <v>41</v>
      </c>
      <c r="F24" s="82"/>
      <c r="G24" s="27"/>
      <c r="H24" s="9"/>
      <c r="I24" s="82" t="s">
        <v>132</v>
      </c>
      <c r="J24" s="82"/>
      <c r="K24" s="27"/>
      <c r="L24" s="9"/>
      <c r="M24" s="82" t="s">
        <v>47</v>
      </c>
      <c r="N24" s="82"/>
    </row>
    <row r="25" spans="1:14" ht="16" thickTop="1" x14ac:dyDescent="0.2">
      <c r="A25" s="9">
        <v>1650000</v>
      </c>
      <c r="B25" s="13" t="s">
        <v>87</v>
      </c>
      <c r="C25" s="27"/>
      <c r="D25" s="9"/>
      <c r="E25" s="16" t="s">
        <v>87</v>
      </c>
      <c r="F25" s="10">
        <v>35000</v>
      </c>
      <c r="G25" s="28"/>
      <c r="H25" s="9"/>
      <c r="I25" s="9">
        <v>0</v>
      </c>
      <c r="J25" s="13" t="s">
        <v>87</v>
      </c>
      <c r="K25" s="27"/>
      <c r="L25" s="9"/>
      <c r="M25" s="9">
        <v>0</v>
      </c>
      <c r="N25" s="13" t="s">
        <v>87</v>
      </c>
    </row>
    <row r="26" spans="1:14" x14ac:dyDescent="0.2">
      <c r="A26" s="14"/>
      <c r="B26" s="15">
        <f>'Transactions - Journal Entries'!G21</f>
        <v>32100</v>
      </c>
      <c r="C26" s="28"/>
      <c r="D26" s="9"/>
      <c r="E26" s="14"/>
      <c r="F26" s="15">
        <f>'Transactions - Journal Entries'!G62</f>
        <v>15000</v>
      </c>
      <c r="G26" s="28"/>
      <c r="H26" s="9"/>
      <c r="I26" s="14">
        <f>'Transactions - Journal Entries'!F75</f>
        <v>15000</v>
      </c>
      <c r="J26" s="15"/>
      <c r="K26" s="28"/>
      <c r="L26" s="9"/>
      <c r="M26" s="14">
        <f>'Transactions - Journal Entries'!F76</f>
        <v>1000</v>
      </c>
      <c r="N26" s="15"/>
    </row>
    <row r="27" spans="1:14" x14ac:dyDescent="0.2">
      <c r="A27" s="9"/>
      <c r="B27" s="11"/>
      <c r="C27" s="28"/>
      <c r="D27" s="9"/>
      <c r="E27" s="9"/>
      <c r="F27" s="11"/>
      <c r="G27" s="28"/>
      <c r="H27" s="9"/>
      <c r="I27" s="9"/>
      <c r="J27" s="11"/>
      <c r="K27" s="28"/>
      <c r="L27" s="9"/>
      <c r="M27" s="9"/>
      <c r="N27" s="11"/>
    </row>
    <row r="28" spans="1:14" ht="16" thickBot="1" x14ac:dyDescent="0.25">
      <c r="A28" s="19">
        <f>A25+A26+A27-B26-B27</f>
        <v>1617900</v>
      </c>
      <c r="B28" s="17" t="s">
        <v>88</v>
      </c>
      <c r="C28" s="27"/>
      <c r="D28" s="9"/>
      <c r="E28" s="18" t="s">
        <v>88</v>
      </c>
      <c r="F28" s="20">
        <f>F25+F26+F27-E26-E27</f>
        <v>50000</v>
      </c>
      <c r="G28" s="28"/>
      <c r="H28" s="9"/>
      <c r="I28" s="19">
        <f>I25+I26+I27-J26-J27</f>
        <v>15000</v>
      </c>
      <c r="J28" s="17" t="s">
        <v>88</v>
      </c>
      <c r="K28" s="27"/>
      <c r="L28" s="9"/>
      <c r="M28" s="19">
        <f>M25+M26+M27-N26-N27</f>
        <v>1000</v>
      </c>
      <c r="N28" s="17" t="s">
        <v>88</v>
      </c>
    </row>
    <row r="29" spans="1:14" ht="16" thickTop="1" x14ac:dyDescent="0.2">
      <c r="C29" s="28"/>
      <c r="D29" s="9"/>
      <c r="E29" s="9"/>
      <c r="F29" s="9"/>
      <c r="G29" s="28"/>
      <c r="H29" s="9"/>
      <c r="I29" s="9"/>
      <c r="J29" s="9"/>
      <c r="K29" s="28"/>
      <c r="L29" s="9"/>
      <c r="M29" s="9"/>
      <c r="N29" s="9"/>
    </row>
    <row r="30" spans="1:14" x14ac:dyDescent="0.2">
      <c r="A30" s="12" t="s">
        <v>86</v>
      </c>
      <c r="B30" s="12" t="s">
        <v>24</v>
      </c>
      <c r="C30" s="25"/>
      <c r="D30" s="9"/>
      <c r="E30" s="12" t="s">
        <v>24</v>
      </c>
      <c r="F30" s="12" t="s">
        <v>86</v>
      </c>
      <c r="G30" s="25"/>
      <c r="H30" s="9"/>
      <c r="I30" s="12" t="s">
        <v>86</v>
      </c>
      <c r="J30" s="12" t="s">
        <v>24</v>
      </c>
      <c r="K30" s="25"/>
      <c r="L30" s="9"/>
      <c r="M30" s="12" t="s">
        <v>86</v>
      </c>
      <c r="N30" s="12" t="s">
        <v>24</v>
      </c>
    </row>
    <row r="31" spans="1:14" ht="16" thickBot="1" x14ac:dyDescent="0.25">
      <c r="A31" s="82" t="s">
        <v>40</v>
      </c>
      <c r="B31" s="82"/>
      <c r="C31" s="27"/>
      <c r="D31" s="9"/>
      <c r="E31" s="82" t="s">
        <v>49</v>
      </c>
      <c r="F31" s="82"/>
      <c r="G31" s="27"/>
      <c r="H31" s="9"/>
      <c r="I31" s="82" t="s">
        <v>51</v>
      </c>
      <c r="J31" s="82"/>
      <c r="K31" s="27"/>
      <c r="L31" s="9"/>
      <c r="M31" s="82" t="s">
        <v>52</v>
      </c>
      <c r="N31" s="82"/>
    </row>
    <row r="32" spans="1:14" ht="16" thickTop="1" x14ac:dyDescent="0.2">
      <c r="A32" s="9">
        <v>2500</v>
      </c>
      <c r="B32" s="13" t="s">
        <v>87</v>
      </c>
      <c r="C32" s="28"/>
      <c r="D32" s="9"/>
      <c r="E32" s="16" t="s">
        <v>87</v>
      </c>
      <c r="F32" s="10">
        <v>0</v>
      </c>
      <c r="G32" s="28"/>
      <c r="H32" s="9"/>
      <c r="I32" s="9">
        <v>0</v>
      </c>
      <c r="J32" s="13" t="s">
        <v>87</v>
      </c>
      <c r="K32" s="27"/>
      <c r="L32" s="9"/>
      <c r="M32" s="9">
        <v>0</v>
      </c>
      <c r="N32" s="13" t="s">
        <v>87</v>
      </c>
    </row>
    <row r="33" spans="1:14" x14ac:dyDescent="0.2">
      <c r="A33" s="14">
        <f>'Transactions - Journal Entries'!F61</f>
        <v>15000</v>
      </c>
      <c r="B33" s="15"/>
      <c r="C33" s="28"/>
      <c r="D33" s="9"/>
      <c r="E33" s="14"/>
      <c r="F33" s="15">
        <f>'Transactions - Journal Entries'!G6</f>
        <v>92000</v>
      </c>
      <c r="G33" s="28"/>
      <c r="H33" s="9"/>
      <c r="I33" s="14">
        <f>'Transactions - Journal Entries'!F77</f>
        <v>9000</v>
      </c>
      <c r="J33" s="15"/>
      <c r="K33" s="28"/>
      <c r="L33" s="9"/>
      <c r="M33" s="14">
        <f>'Transactions - Journal Entries'!F78</f>
        <v>6000</v>
      </c>
      <c r="N33" s="15"/>
    </row>
    <row r="34" spans="1:14" x14ac:dyDescent="0.2">
      <c r="A34" s="9"/>
      <c r="B34" s="11"/>
      <c r="C34" s="28"/>
      <c r="D34" s="9"/>
      <c r="E34" s="9"/>
      <c r="F34" s="11"/>
      <c r="G34" s="28"/>
      <c r="H34" s="9"/>
      <c r="I34" s="9"/>
      <c r="J34" s="11"/>
      <c r="K34" s="28"/>
      <c r="L34" s="9"/>
      <c r="M34" s="9"/>
      <c r="N34" s="11"/>
    </row>
    <row r="35" spans="1:14" ht="16" thickBot="1" x14ac:dyDescent="0.25">
      <c r="A35" s="19">
        <f>A32+A33+A34-B33-B34</f>
        <v>17500</v>
      </c>
      <c r="B35" s="17" t="s">
        <v>88</v>
      </c>
      <c r="C35" s="28"/>
      <c r="D35" s="9"/>
      <c r="E35" s="18" t="s">
        <v>88</v>
      </c>
      <c r="F35" s="20">
        <f>F32+F33+F34-E33-E34</f>
        <v>92000</v>
      </c>
      <c r="G35" s="28"/>
      <c r="H35" s="9"/>
      <c r="I35" s="19">
        <f>I32+I33+I34-J33-J34</f>
        <v>9000</v>
      </c>
      <c r="J35" s="17" t="s">
        <v>88</v>
      </c>
      <c r="K35" s="27"/>
      <c r="L35" s="9"/>
      <c r="M35" s="19">
        <f>M32+M33+M34-N33-N34</f>
        <v>6000</v>
      </c>
      <c r="N35" s="17"/>
    </row>
    <row r="36" spans="1:14" ht="16" thickTop="1" x14ac:dyDescent="0.2">
      <c r="A36" s="9"/>
      <c r="B36" s="9"/>
      <c r="C36" s="29"/>
      <c r="G36" s="29"/>
      <c r="K36" s="29"/>
    </row>
    <row r="37" spans="1:14" x14ac:dyDescent="0.2">
      <c r="A37" s="12" t="s">
        <v>24</v>
      </c>
      <c r="B37" s="12" t="s">
        <v>86</v>
      </c>
      <c r="C37" s="25"/>
      <c r="E37" s="12" t="s">
        <v>24</v>
      </c>
      <c r="F37" s="12" t="s">
        <v>86</v>
      </c>
      <c r="G37" s="29"/>
      <c r="I37" s="12" t="s">
        <v>86</v>
      </c>
      <c r="J37" s="12" t="s">
        <v>24</v>
      </c>
      <c r="K37" s="29"/>
      <c r="M37" s="12" t="s">
        <v>86</v>
      </c>
      <c r="N37" s="12" t="s">
        <v>24</v>
      </c>
    </row>
    <row r="38" spans="1:14" ht="16" thickBot="1" x14ac:dyDescent="0.25">
      <c r="A38" s="82" t="s">
        <v>84</v>
      </c>
      <c r="B38" s="82"/>
      <c r="C38" s="27"/>
      <c r="D38" s="9"/>
      <c r="E38" s="84" t="s">
        <v>48</v>
      </c>
      <c r="F38" s="82"/>
      <c r="G38" s="27"/>
      <c r="H38" s="9"/>
      <c r="I38" s="82" t="s">
        <v>97</v>
      </c>
      <c r="J38" s="82"/>
      <c r="K38" s="27"/>
      <c r="L38" s="9"/>
      <c r="M38" s="82" t="s">
        <v>146</v>
      </c>
      <c r="N38" s="82"/>
    </row>
    <row r="39" spans="1:14" ht="16" thickTop="1" x14ac:dyDescent="0.2">
      <c r="A39" s="24" t="s">
        <v>87</v>
      </c>
      <c r="B39" s="22">
        <v>1675000</v>
      </c>
      <c r="C39" s="28"/>
      <c r="D39" s="9"/>
      <c r="E39" s="24" t="s">
        <v>87</v>
      </c>
      <c r="F39" s="22">
        <v>0</v>
      </c>
      <c r="G39" s="28"/>
      <c r="H39" s="9"/>
      <c r="I39" s="9">
        <v>0</v>
      </c>
      <c r="J39" s="13" t="s">
        <v>87</v>
      </c>
      <c r="K39" s="28"/>
      <c r="L39" s="9"/>
      <c r="M39" s="18" t="s">
        <v>87</v>
      </c>
      <c r="N39" s="10">
        <v>0</v>
      </c>
    </row>
    <row r="40" spans="1:14" x14ac:dyDescent="0.2">
      <c r="A40" s="9">
        <f>'Transactions - Journal Entries'!F33</f>
        <v>32100</v>
      </c>
      <c r="B40" s="15"/>
      <c r="C40" s="28"/>
      <c r="D40" s="9"/>
      <c r="E40" s="9"/>
      <c r="F40" s="15">
        <f>'Transactions - Journal Entries'!G7</f>
        <v>408000</v>
      </c>
      <c r="G40" s="28"/>
      <c r="H40" s="9"/>
      <c r="I40" s="14">
        <f>'Transactions - Journal Entries'!F51</f>
        <v>1667</v>
      </c>
      <c r="J40" s="15"/>
      <c r="K40" s="28"/>
      <c r="L40" s="9"/>
      <c r="M40" s="18"/>
      <c r="N40" s="11">
        <f>'Transactions - Journal Entries'!G43</f>
        <v>20000</v>
      </c>
    </row>
    <row r="41" spans="1:14" x14ac:dyDescent="0.2">
      <c r="A41" s="9"/>
      <c r="B41" s="11"/>
      <c r="C41" s="28"/>
      <c r="D41" s="9"/>
      <c r="E41" s="9">
        <f>'Transactions - Journal Entries'!F50</f>
        <v>7541</v>
      </c>
      <c r="F41" s="11"/>
      <c r="G41" s="28"/>
      <c r="H41" s="9"/>
      <c r="I41" s="9"/>
      <c r="J41" s="11"/>
      <c r="K41" s="28"/>
      <c r="L41" s="9"/>
      <c r="M41" s="18"/>
      <c r="N41" s="11"/>
    </row>
    <row r="42" spans="1:14" ht="16" thickBot="1" x14ac:dyDescent="0.25">
      <c r="A42" s="23" t="s">
        <v>88</v>
      </c>
      <c r="B42" s="21">
        <f>B39+B40+B41-A40-A41</f>
        <v>1642900</v>
      </c>
      <c r="C42" s="28"/>
      <c r="D42" s="9"/>
      <c r="E42" s="23" t="s">
        <v>88</v>
      </c>
      <c r="F42" s="21">
        <f>F39+F40+F41-E40-E41</f>
        <v>400459</v>
      </c>
      <c r="G42" s="28"/>
      <c r="H42" s="9"/>
      <c r="I42" s="19">
        <f>I39+I40+I41-J40-J41</f>
        <v>1667</v>
      </c>
      <c r="J42" s="17" t="s">
        <v>88</v>
      </c>
      <c r="K42" s="28"/>
      <c r="L42" s="9"/>
      <c r="M42" s="18" t="s">
        <v>88</v>
      </c>
      <c r="N42" s="11">
        <f>N39+N40+N41-M40-M41</f>
        <v>20000</v>
      </c>
    </row>
    <row r="43" spans="1:14" ht="16" thickTop="1" x14ac:dyDescent="0.2"/>
  </sheetData>
  <sheetProtection algorithmName="SHA-512" hashValue="KT82tBLLksDD/2hrw3BF5KSJdrHf4vCUsWBTK2XsawJkXmIC8+o2yGMQRL7qK2rV5dQnkCh+48YC0m1r1WS4qQ==" saltValue="YGaUasYmXOtz3sDKj4KoEQ==" spinCount="100000" sheet="1" objects="1" scenarios="1" selectLockedCells="1"/>
  <mergeCells count="24">
    <mergeCell ref="A38:B38"/>
    <mergeCell ref="E38:F38"/>
    <mergeCell ref="I38:J38"/>
    <mergeCell ref="M38:N38"/>
    <mergeCell ref="M17:N17"/>
    <mergeCell ref="I17:J17"/>
    <mergeCell ref="E17:F17"/>
    <mergeCell ref="E24:F24"/>
    <mergeCell ref="I24:J24"/>
    <mergeCell ref="M24:N24"/>
    <mergeCell ref="A1:N1"/>
    <mergeCell ref="E31:F31"/>
    <mergeCell ref="I31:J31"/>
    <mergeCell ref="M31:N31"/>
    <mergeCell ref="A3:B3"/>
    <mergeCell ref="E3:F3"/>
    <mergeCell ref="I3:J3"/>
    <mergeCell ref="M3:N3"/>
    <mergeCell ref="E10:F10"/>
    <mergeCell ref="I10:J10"/>
    <mergeCell ref="M10:N10"/>
    <mergeCell ref="A17:B17"/>
    <mergeCell ref="A24:B24"/>
    <mergeCell ref="A31:B31"/>
  </mergeCells>
  <printOptions horizontalCentered="1" verticalCentered="1"/>
  <pageMargins left="0.45" right="0.45" top="0.5" bottom="0.5" header="0" footer="0"/>
  <pageSetup scale="91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D4722-B938-4CAB-B357-79C3D766B09E}">
  <dimension ref="A1:O30"/>
  <sheetViews>
    <sheetView tabSelected="1" zoomScale="119" workbookViewId="0">
      <selection activeCell="K16" sqref="K16"/>
    </sheetView>
  </sheetViews>
  <sheetFormatPr baseColWidth="10" defaultColWidth="8.83203125" defaultRowHeight="15" x14ac:dyDescent="0.2"/>
  <cols>
    <col min="1" max="1" width="20.5" customWidth="1"/>
    <col min="2" max="2" width="8.5" customWidth="1"/>
    <col min="3" max="3" width="9.5" customWidth="1"/>
    <col min="4" max="4" width="4.5" style="1" customWidth="1"/>
    <col min="5" max="5" width="20.5" customWidth="1"/>
    <col min="7" max="7" width="9.5" customWidth="1"/>
    <col min="9" max="9" width="20.5" customWidth="1"/>
    <col min="10" max="10" width="8.5" customWidth="1"/>
    <col min="11" max="11" width="9.5" customWidth="1"/>
    <col min="12" max="12" width="4.5" customWidth="1"/>
    <col min="13" max="13" width="8.5" customWidth="1"/>
    <col min="14" max="14" width="9.5" customWidth="1"/>
  </cols>
  <sheetData>
    <row r="1" spans="1:15" x14ac:dyDescent="0.2">
      <c r="A1" s="85" t="s">
        <v>54</v>
      </c>
      <c r="B1" s="85"/>
      <c r="C1" s="85"/>
      <c r="D1" s="85"/>
      <c r="E1" s="85"/>
      <c r="F1" s="85"/>
      <c r="G1" s="85"/>
      <c r="I1" s="85" t="s">
        <v>54</v>
      </c>
      <c r="J1" s="85"/>
      <c r="K1" s="85"/>
      <c r="L1" s="85"/>
      <c r="M1" s="85"/>
      <c r="N1" s="85"/>
      <c r="O1" s="85"/>
    </row>
    <row r="2" spans="1:15" x14ac:dyDescent="0.2">
      <c r="A2" s="86" t="s">
        <v>55</v>
      </c>
      <c r="B2" s="86"/>
      <c r="C2" s="5">
        <v>43831</v>
      </c>
      <c r="D2" s="6"/>
      <c r="E2" s="7" t="s">
        <v>56</v>
      </c>
      <c r="F2" s="5">
        <v>43831</v>
      </c>
      <c r="G2" s="8"/>
      <c r="I2" s="86" t="s">
        <v>55</v>
      </c>
      <c r="J2" s="86"/>
      <c r="K2" s="5">
        <v>43831</v>
      </c>
      <c r="L2" s="6"/>
      <c r="M2" s="7" t="s">
        <v>56</v>
      </c>
      <c r="N2" s="5">
        <v>43831</v>
      </c>
    </row>
    <row r="3" spans="1:15" x14ac:dyDescent="0.2">
      <c r="A3" s="87" t="s">
        <v>81</v>
      </c>
      <c r="B3" s="88"/>
      <c r="C3" s="88"/>
      <c r="D3" s="88"/>
      <c r="E3" s="88"/>
      <c r="F3" s="88"/>
      <c r="G3" s="89"/>
      <c r="I3" s="80" t="s">
        <v>82</v>
      </c>
      <c r="J3" s="80"/>
      <c r="K3" s="80"/>
      <c r="L3" s="80"/>
      <c r="M3" s="80"/>
      <c r="N3" s="80"/>
      <c r="O3" s="80"/>
    </row>
    <row r="4" spans="1:15" x14ac:dyDescent="0.2">
      <c r="A4" s="30"/>
      <c r="B4" s="31"/>
      <c r="C4" s="31"/>
      <c r="D4" s="31"/>
      <c r="E4" s="31"/>
      <c r="F4" s="31"/>
      <c r="G4" s="32" t="s">
        <v>92</v>
      </c>
      <c r="I4" s="1"/>
      <c r="J4" s="1"/>
      <c r="K4" s="1"/>
      <c r="L4" s="1"/>
      <c r="M4" s="1"/>
      <c r="N4" s="1"/>
      <c r="O4" s="1" t="s">
        <v>93</v>
      </c>
    </row>
    <row r="5" spans="1:15" x14ac:dyDescent="0.2">
      <c r="A5" s="4"/>
      <c r="B5" s="4"/>
      <c r="C5" s="4"/>
      <c r="D5" s="33"/>
      <c r="E5" s="4"/>
      <c r="F5" s="4"/>
      <c r="G5" s="4"/>
      <c r="I5" s="80" t="s">
        <v>184</v>
      </c>
      <c r="J5" s="80"/>
      <c r="K5" s="80"/>
      <c r="M5" s="80" t="s">
        <v>185</v>
      </c>
      <c r="N5" s="80"/>
      <c r="O5" s="80"/>
    </row>
    <row r="6" spans="1:15" x14ac:dyDescent="0.2">
      <c r="A6" s="40" t="s">
        <v>30</v>
      </c>
      <c r="B6" s="34" t="s">
        <v>57</v>
      </c>
      <c r="C6" s="34" t="s">
        <v>58</v>
      </c>
      <c r="D6" s="35">
        <v>1</v>
      </c>
      <c r="E6" s="40" t="s">
        <v>59</v>
      </c>
      <c r="F6" s="34" t="s">
        <v>57</v>
      </c>
      <c r="G6" s="34" t="s">
        <v>58</v>
      </c>
      <c r="J6" s="64" t="s">
        <v>57</v>
      </c>
      <c r="K6" s="64" t="s">
        <v>58</v>
      </c>
      <c r="L6" s="35">
        <v>1</v>
      </c>
      <c r="M6" s="34" t="s">
        <v>57</v>
      </c>
      <c r="N6" s="34" t="s">
        <v>58</v>
      </c>
      <c r="O6" s="39"/>
    </row>
    <row r="7" spans="1:15" x14ac:dyDescent="0.2">
      <c r="A7" s="35" t="s">
        <v>7</v>
      </c>
      <c r="B7" s="35">
        <v>1010</v>
      </c>
      <c r="C7" s="36">
        <f>'T-Accounts'!A14</f>
        <v>1288192</v>
      </c>
      <c r="D7" s="35">
        <v>2</v>
      </c>
      <c r="E7" s="35" t="s">
        <v>71</v>
      </c>
      <c r="F7" s="35">
        <v>2110</v>
      </c>
      <c r="G7" s="36">
        <f>'T-Accounts'!F28</f>
        <v>50000</v>
      </c>
      <c r="I7" s="65" t="s">
        <v>94</v>
      </c>
      <c r="J7" s="35"/>
      <c r="K7" s="36">
        <f>'T-Accounts'!J14+'T-Accounts'!N14</f>
        <v>1033500</v>
      </c>
      <c r="L7" s="35">
        <v>2</v>
      </c>
      <c r="M7" s="39"/>
      <c r="N7" s="39"/>
      <c r="O7" s="39"/>
    </row>
    <row r="8" spans="1:15" x14ac:dyDescent="0.2">
      <c r="A8" s="35" t="s">
        <v>8</v>
      </c>
      <c r="B8" s="35">
        <v>1110</v>
      </c>
      <c r="C8" s="36">
        <f>'T-Accounts'!E7</f>
        <v>150000</v>
      </c>
      <c r="D8" s="35">
        <v>3</v>
      </c>
      <c r="E8" s="35" t="s">
        <v>85</v>
      </c>
      <c r="F8" s="35">
        <v>2130</v>
      </c>
      <c r="G8" s="37">
        <f>'T-Accounts'!B42</f>
        <v>1642900</v>
      </c>
      <c r="I8" s="65" t="s">
        <v>95</v>
      </c>
      <c r="J8" s="35"/>
      <c r="K8" s="36">
        <f>'T-Accounts'!J14+'T-Accounts'!N14-'T-Accounts'!I21-'T-Accounts'!M21</f>
        <v>76400</v>
      </c>
      <c r="L8" s="35">
        <v>3</v>
      </c>
      <c r="M8" s="39"/>
      <c r="N8" s="39"/>
      <c r="O8" s="39"/>
    </row>
    <row r="9" spans="1:15" x14ac:dyDescent="0.2">
      <c r="A9" s="41" t="s">
        <v>60</v>
      </c>
      <c r="B9" s="35"/>
      <c r="C9" s="36">
        <f>C7+C8</f>
        <v>1438192</v>
      </c>
      <c r="D9" s="35">
        <v>4</v>
      </c>
      <c r="E9" s="35" t="s">
        <v>117</v>
      </c>
      <c r="F9" s="35">
        <v>2150</v>
      </c>
      <c r="G9" s="36">
        <f>'T-Accounts'!F35</f>
        <v>92000</v>
      </c>
      <c r="I9" s="39"/>
      <c r="J9" s="35"/>
      <c r="K9" s="36"/>
      <c r="L9" s="35">
        <v>4</v>
      </c>
      <c r="M9" s="39"/>
      <c r="N9" s="39"/>
      <c r="O9" s="39"/>
    </row>
    <row r="10" spans="1:15" x14ac:dyDescent="0.2">
      <c r="A10" s="35"/>
      <c r="B10" s="35"/>
      <c r="C10" s="36"/>
      <c r="D10" s="35">
        <v>5</v>
      </c>
      <c r="E10" s="35"/>
      <c r="F10" s="35"/>
      <c r="G10" s="36"/>
      <c r="I10" s="66" t="s">
        <v>111</v>
      </c>
      <c r="J10" s="35"/>
      <c r="K10" s="36"/>
      <c r="L10" s="35">
        <v>5</v>
      </c>
      <c r="M10" s="39"/>
      <c r="N10" s="39"/>
      <c r="O10" s="39"/>
    </row>
    <row r="11" spans="1:15" x14ac:dyDescent="0.2">
      <c r="A11" s="42" t="s">
        <v>61</v>
      </c>
      <c r="B11" s="35"/>
      <c r="C11" s="36"/>
      <c r="D11" s="35">
        <v>6</v>
      </c>
      <c r="E11" s="41" t="s">
        <v>73</v>
      </c>
      <c r="F11" s="35"/>
      <c r="G11" s="36">
        <f>G7+G8+G9</f>
        <v>1784900</v>
      </c>
      <c r="I11" s="39" t="s">
        <v>131</v>
      </c>
      <c r="J11" s="35">
        <v>6010</v>
      </c>
      <c r="K11" s="36">
        <f>'T-Accounts'!I28</f>
        <v>15000</v>
      </c>
      <c r="L11" s="35">
        <v>6</v>
      </c>
      <c r="M11" s="39"/>
      <c r="N11" s="39"/>
      <c r="O11" s="39"/>
    </row>
    <row r="12" spans="1:15" x14ac:dyDescent="0.2">
      <c r="A12" s="35" t="s">
        <v>62</v>
      </c>
      <c r="B12" s="35">
        <v>1210</v>
      </c>
      <c r="C12" s="36">
        <f>'T-Accounts'!A21</f>
        <v>21500</v>
      </c>
      <c r="D12" s="35">
        <v>7</v>
      </c>
      <c r="E12" s="35"/>
      <c r="F12" s="35"/>
      <c r="G12" s="36"/>
      <c r="I12" s="39"/>
      <c r="J12" s="35"/>
      <c r="K12" s="36"/>
      <c r="L12" s="35">
        <v>7</v>
      </c>
      <c r="M12" s="39"/>
      <c r="N12" s="39"/>
      <c r="O12" s="39"/>
    </row>
    <row r="13" spans="1:15" x14ac:dyDescent="0.2">
      <c r="A13" s="35" t="s">
        <v>63</v>
      </c>
      <c r="B13" s="35">
        <v>1220</v>
      </c>
      <c r="C13" s="36">
        <f>'T-Accounts'!E14</f>
        <v>16500</v>
      </c>
      <c r="D13" s="35">
        <v>8</v>
      </c>
      <c r="E13" s="38" t="s">
        <v>74</v>
      </c>
      <c r="F13" s="35"/>
      <c r="G13" s="36"/>
      <c r="I13" s="66" t="s">
        <v>112</v>
      </c>
      <c r="J13" s="35"/>
      <c r="K13" s="36"/>
      <c r="L13" s="35">
        <v>8</v>
      </c>
      <c r="M13" s="39"/>
      <c r="N13" s="39"/>
      <c r="O13" s="39"/>
    </row>
    <row r="14" spans="1:15" x14ac:dyDescent="0.2">
      <c r="A14" s="41" t="s">
        <v>64</v>
      </c>
      <c r="B14" s="35"/>
      <c r="C14" s="36">
        <f>C12+C13</f>
        <v>38000</v>
      </c>
      <c r="D14" s="35">
        <v>9</v>
      </c>
      <c r="E14" s="35" t="s">
        <v>75</v>
      </c>
      <c r="F14" s="35">
        <v>2710</v>
      </c>
      <c r="G14" s="36">
        <f>'T-Accounts'!F42</f>
        <v>400459</v>
      </c>
      <c r="I14" s="39" t="s">
        <v>133</v>
      </c>
      <c r="J14" s="35">
        <v>6210</v>
      </c>
      <c r="K14" s="36">
        <f>'T-Accounts'!M28</f>
        <v>1000</v>
      </c>
      <c r="L14" s="35">
        <v>9</v>
      </c>
      <c r="M14" s="39"/>
      <c r="N14" s="39"/>
      <c r="O14" s="39"/>
    </row>
    <row r="15" spans="1:15" x14ac:dyDescent="0.2">
      <c r="A15" s="35"/>
      <c r="B15" s="35"/>
      <c r="C15" s="36"/>
      <c r="D15" s="35">
        <v>10</v>
      </c>
      <c r="E15" s="35"/>
      <c r="F15" s="35"/>
      <c r="G15" s="36"/>
      <c r="I15" s="39" t="s">
        <v>134</v>
      </c>
      <c r="J15" s="35">
        <v>6220</v>
      </c>
      <c r="K15" s="36">
        <f>'T-Accounts'!I35</f>
        <v>9000</v>
      </c>
      <c r="L15" s="35">
        <v>10</v>
      </c>
      <c r="M15" s="39"/>
      <c r="N15" s="39"/>
      <c r="O15" s="39"/>
    </row>
    <row r="16" spans="1:15" x14ac:dyDescent="0.2">
      <c r="A16" s="42" t="s">
        <v>66</v>
      </c>
      <c r="B16" s="35"/>
      <c r="C16" s="36"/>
      <c r="D16" s="35">
        <v>11</v>
      </c>
      <c r="E16" s="41" t="s">
        <v>76</v>
      </c>
      <c r="F16" s="35"/>
      <c r="G16" s="36">
        <f>G11+G14</f>
        <v>2185359</v>
      </c>
      <c r="I16" s="39"/>
      <c r="J16" s="39"/>
      <c r="K16" s="36"/>
      <c r="L16" s="35">
        <v>11</v>
      </c>
      <c r="M16" s="39"/>
      <c r="N16" s="39"/>
      <c r="O16" s="39"/>
    </row>
    <row r="17" spans="1:15" x14ac:dyDescent="0.2">
      <c r="A17" s="35" t="s">
        <v>67</v>
      </c>
      <c r="B17" s="35">
        <v>1310</v>
      </c>
      <c r="C17" s="36">
        <f>'T-Accounts'!A28</f>
        <v>1617900</v>
      </c>
      <c r="D17" s="35">
        <v>12</v>
      </c>
      <c r="E17" s="35"/>
      <c r="F17" s="35"/>
      <c r="G17" s="36"/>
      <c r="I17" s="39"/>
      <c r="J17" s="35"/>
      <c r="K17" s="36"/>
      <c r="L17" s="35">
        <v>12</v>
      </c>
      <c r="M17" s="39"/>
      <c r="N17" s="39"/>
      <c r="O17" s="39"/>
    </row>
    <row r="18" spans="1:15" x14ac:dyDescent="0.2">
      <c r="A18" s="35" t="s">
        <v>68</v>
      </c>
      <c r="B18" s="35">
        <v>1320</v>
      </c>
      <c r="C18" s="36">
        <f>'T-Accounts'!E21</f>
        <v>400000</v>
      </c>
      <c r="D18" s="35">
        <v>13</v>
      </c>
      <c r="E18" s="40" t="s">
        <v>77</v>
      </c>
      <c r="F18" s="35"/>
      <c r="G18" s="36"/>
      <c r="I18" s="66" t="s">
        <v>113</v>
      </c>
      <c r="J18" s="35"/>
      <c r="K18" s="36"/>
      <c r="L18" s="35">
        <v>13</v>
      </c>
      <c r="M18" s="39"/>
      <c r="N18" s="39"/>
      <c r="O18" s="39"/>
    </row>
    <row r="19" spans="1:15" x14ac:dyDescent="0.2">
      <c r="A19" s="41" t="s">
        <v>69</v>
      </c>
      <c r="B19" s="35"/>
      <c r="C19" s="36">
        <f>C17+C18</f>
        <v>2017900</v>
      </c>
      <c r="D19" s="35">
        <v>14</v>
      </c>
      <c r="E19" s="35"/>
      <c r="F19" s="35"/>
      <c r="G19" s="36"/>
      <c r="I19" s="39" t="s">
        <v>135</v>
      </c>
      <c r="J19" s="35">
        <v>7020</v>
      </c>
      <c r="K19" s="36">
        <f>'T-Accounts'!M35</f>
        <v>6000</v>
      </c>
      <c r="L19" s="35">
        <v>14</v>
      </c>
      <c r="M19" s="39"/>
      <c r="N19" s="39"/>
      <c r="O19" s="39"/>
    </row>
    <row r="20" spans="1:15" x14ac:dyDescent="0.2">
      <c r="A20" s="35"/>
      <c r="B20" s="35"/>
      <c r="C20" s="36"/>
      <c r="D20" s="35">
        <v>15</v>
      </c>
      <c r="E20" s="35" t="s">
        <v>16</v>
      </c>
      <c r="F20" s="35">
        <v>3300</v>
      </c>
      <c r="G20" s="36">
        <f>'T-Accounts'!J7</f>
        <v>1000000</v>
      </c>
      <c r="I20" s="39" t="s">
        <v>136</v>
      </c>
      <c r="J20" s="35">
        <v>7030</v>
      </c>
      <c r="K20" s="36">
        <f>'T-Accounts'!I42</f>
        <v>1667</v>
      </c>
      <c r="L20" s="35">
        <v>15</v>
      </c>
      <c r="M20" s="39"/>
      <c r="N20" s="39"/>
      <c r="O20" s="39"/>
    </row>
    <row r="21" spans="1:15" x14ac:dyDescent="0.2">
      <c r="A21" s="41" t="s">
        <v>72</v>
      </c>
      <c r="B21" s="35"/>
      <c r="C21" s="36">
        <f>C9+C14+C19</f>
        <v>3494092</v>
      </c>
      <c r="D21" s="35">
        <v>16</v>
      </c>
      <c r="E21" s="35" t="s">
        <v>53</v>
      </c>
      <c r="F21" s="35">
        <v>3900</v>
      </c>
      <c r="G21" s="36">
        <f>'T-Accounts'!N7</f>
        <v>262500</v>
      </c>
      <c r="I21" s="39"/>
      <c r="J21" s="35"/>
      <c r="K21" s="36"/>
      <c r="L21" s="35">
        <v>16</v>
      </c>
      <c r="M21" s="39"/>
      <c r="N21" s="39"/>
      <c r="O21" s="39"/>
    </row>
    <row r="22" spans="1:15" x14ac:dyDescent="0.2">
      <c r="A22" s="35"/>
      <c r="B22" s="35"/>
      <c r="C22" s="36"/>
      <c r="D22" s="35">
        <v>17</v>
      </c>
      <c r="E22" s="35"/>
      <c r="F22" s="35"/>
      <c r="G22" s="36"/>
      <c r="I22" s="65" t="s">
        <v>114</v>
      </c>
      <c r="J22" s="35"/>
      <c r="K22" s="36">
        <f>K11+K14+K15+K19+K20</f>
        <v>32667</v>
      </c>
      <c r="L22" s="35">
        <v>17</v>
      </c>
      <c r="M22" s="39"/>
      <c r="N22" s="39"/>
      <c r="O22" s="39"/>
    </row>
    <row r="23" spans="1:15" x14ac:dyDescent="0.2">
      <c r="A23" s="42" t="s">
        <v>65</v>
      </c>
      <c r="B23" s="35"/>
      <c r="C23" s="36"/>
      <c r="D23" s="35">
        <v>18</v>
      </c>
      <c r="E23" s="42" t="s">
        <v>79</v>
      </c>
      <c r="F23" s="35"/>
      <c r="G23" s="36"/>
      <c r="I23" s="39"/>
      <c r="J23" s="35"/>
      <c r="K23" s="36"/>
      <c r="L23" s="35">
        <v>18</v>
      </c>
      <c r="M23" s="39"/>
      <c r="N23" s="39"/>
      <c r="O23" s="39"/>
    </row>
    <row r="24" spans="1:15" x14ac:dyDescent="0.2">
      <c r="A24" s="35" t="s">
        <v>13</v>
      </c>
      <c r="B24" s="35">
        <v>1510</v>
      </c>
      <c r="C24" s="36">
        <f>'T-Accounts'!A35</f>
        <v>17500</v>
      </c>
      <c r="D24" s="35">
        <v>19</v>
      </c>
      <c r="E24" s="35" t="s">
        <v>78</v>
      </c>
      <c r="F24" s="35"/>
      <c r="G24" s="36">
        <f>K28</f>
        <v>63733</v>
      </c>
      <c r="I24" s="65" t="s">
        <v>144</v>
      </c>
      <c r="J24" s="35"/>
      <c r="K24" s="36">
        <f>K8-K22</f>
        <v>43733</v>
      </c>
      <c r="L24" s="35">
        <v>19</v>
      </c>
      <c r="M24" s="39"/>
      <c r="N24" s="39"/>
      <c r="O24" s="39"/>
    </row>
    <row r="25" spans="1:15" x14ac:dyDescent="0.2">
      <c r="A25" s="35"/>
      <c r="B25" s="35"/>
      <c r="C25" s="36"/>
      <c r="D25" s="35">
        <v>20</v>
      </c>
      <c r="E25" s="35"/>
      <c r="F25" s="35"/>
      <c r="G25" s="36"/>
      <c r="I25" s="39"/>
      <c r="J25" s="35"/>
      <c r="K25" s="36"/>
      <c r="L25" s="35">
        <v>20</v>
      </c>
      <c r="M25" s="39"/>
      <c r="N25" s="39"/>
      <c r="O25" s="39"/>
    </row>
    <row r="26" spans="1:15" x14ac:dyDescent="0.2">
      <c r="A26" s="39"/>
      <c r="B26" s="35"/>
      <c r="C26" s="36"/>
      <c r="D26" s="35">
        <v>21</v>
      </c>
      <c r="E26" s="41" t="s">
        <v>83</v>
      </c>
      <c r="F26" s="35"/>
      <c r="G26" s="36">
        <f>G20+G21+G24</f>
        <v>1326233</v>
      </c>
      <c r="I26" s="39" t="s">
        <v>115</v>
      </c>
      <c r="J26" s="35"/>
      <c r="K26" s="36">
        <f>'T-Accounts'!N42</f>
        <v>20000</v>
      </c>
      <c r="L26" s="35">
        <v>21</v>
      </c>
      <c r="M26" s="39"/>
      <c r="N26" s="39"/>
      <c r="O26" s="39"/>
    </row>
    <row r="27" spans="1:15" x14ac:dyDescent="0.2">
      <c r="A27" s="39"/>
      <c r="B27" s="39"/>
      <c r="C27" s="39"/>
      <c r="D27" s="35">
        <v>22</v>
      </c>
      <c r="E27" s="39"/>
      <c r="F27" s="39"/>
      <c r="G27" s="39"/>
      <c r="I27" s="39"/>
      <c r="J27" s="35"/>
      <c r="K27" s="36"/>
      <c r="L27" s="35">
        <v>22</v>
      </c>
      <c r="M27" s="39"/>
      <c r="N27" s="39"/>
      <c r="O27" s="39"/>
    </row>
    <row r="28" spans="1:15" x14ac:dyDescent="0.2">
      <c r="A28" s="41" t="s">
        <v>70</v>
      </c>
      <c r="B28" s="39"/>
      <c r="C28" s="36">
        <f>C9+C14+C19+C24</f>
        <v>3511592</v>
      </c>
      <c r="D28" s="35">
        <v>23</v>
      </c>
      <c r="E28" s="41" t="s">
        <v>80</v>
      </c>
      <c r="F28" s="39"/>
      <c r="G28" s="36">
        <f>G26+G16</f>
        <v>3511592</v>
      </c>
      <c r="I28" s="65" t="s">
        <v>116</v>
      </c>
      <c r="J28" s="35"/>
      <c r="K28" s="36">
        <f>K24+K26</f>
        <v>63733</v>
      </c>
      <c r="L28" s="35">
        <v>23</v>
      </c>
      <c r="M28" s="39"/>
      <c r="N28" s="39"/>
      <c r="O28" s="39"/>
    </row>
    <row r="30" spans="1:15" x14ac:dyDescent="0.2">
      <c r="A30" s="1"/>
      <c r="B30" s="1"/>
      <c r="C30" s="1"/>
      <c r="E30" s="1"/>
      <c r="F30" s="1"/>
      <c r="G30" s="1"/>
    </row>
  </sheetData>
  <sheetProtection algorithmName="SHA-512" hashValue="9YfIXjeFKG3PoL++Wn0/TcG0xvArn/tM557K5qPeRYs/IsnnLB79m1ewklhH3DPvAVy69OWJ4QVxoqcOZ755MA==" saltValue="NUzA1YX4EmWpkVGVXsYYGA==" spinCount="100000" sheet="1" objects="1" scenarios="1" selectLockedCells="1"/>
  <mergeCells count="8">
    <mergeCell ref="I5:K5"/>
    <mergeCell ref="M5:O5"/>
    <mergeCell ref="A1:G1"/>
    <mergeCell ref="A2:B2"/>
    <mergeCell ref="A3:G3"/>
    <mergeCell ref="I1:O1"/>
    <mergeCell ref="I3:O3"/>
    <mergeCell ref="I2:J2"/>
  </mergeCells>
  <printOptions horizontalCentered="1" verticalCentered="1"/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3C39A-DF42-4061-A214-DFD3E7018C17}">
  <sheetPr>
    <pageSetUpPr fitToPage="1"/>
  </sheetPr>
  <dimension ref="A1:O29"/>
  <sheetViews>
    <sheetView workbookViewId="0">
      <selection sqref="A1:G1"/>
    </sheetView>
  </sheetViews>
  <sheetFormatPr baseColWidth="10" defaultColWidth="8.83203125" defaultRowHeight="15" x14ac:dyDescent="0.2"/>
  <cols>
    <col min="1" max="1" width="20.5" customWidth="1"/>
    <col min="2" max="2" width="8.5" customWidth="1"/>
    <col min="3" max="3" width="9.5" customWidth="1"/>
    <col min="4" max="4" width="4.5" customWidth="1"/>
    <col min="5" max="5" width="20.5" customWidth="1"/>
    <col min="6" max="6" width="8.5" customWidth="1"/>
    <col min="7" max="7" width="9.5" customWidth="1"/>
    <col min="9" max="9" width="20.5" customWidth="1"/>
    <col min="10" max="10" width="8.5" customWidth="1"/>
    <col min="11" max="11" width="9.5" customWidth="1"/>
    <col min="12" max="12" width="4.5" customWidth="1"/>
    <col min="13" max="13" width="20.5" customWidth="1"/>
    <col min="14" max="14" width="8.5" customWidth="1"/>
    <col min="15" max="15" width="9.5" customWidth="1"/>
  </cols>
  <sheetData>
    <row r="1" spans="1:15" ht="14.5" customHeight="1" x14ac:dyDescent="0.2">
      <c r="A1" s="104" t="s">
        <v>54</v>
      </c>
      <c r="B1" s="104"/>
      <c r="C1" s="104"/>
      <c r="D1" s="104"/>
      <c r="E1" s="104"/>
      <c r="F1" s="104"/>
      <c r="G1" s="104"/>
      <c r="I1" s="104" t="s">
        <v>54</v>
      </c>
      <c r="J1" s="104"/>
      <c r="K1" s="104"/>
      <c r="L1" s="104"/>
      <c r="M1" s="104"/>
      <c r="N1" s="104"/>
      <c r="O1" s="104"/>
    </row>
    <row r="2" spans="1:15" ht="14.5" customHeight="1" x14ac:dyDescent="0.2">
      <c r="A2" s="105" t="s">
        <v>55</v>
      </c>
      <c r="B2" s="105"/>
      <c r="C2" s="46">
        <v>43831</v>
      </c>
      <c r="D2" s="47"/>
      <c r="E2" s="48" t="s">
        <v>56</v>
      </c>
      <c r="F2" s="46">
        <v>43831</v>
      </c>
      <c r="G2" s="49"/>
      <c r="I2" s="106" t="s">
        <v>55</v>
      </c>
      <c r="J2" s="106"/>
      <c r="K2" s="67">
        <v>43831</v>
      </c>
      <c r="L2" s="54"/>
      <c r="M2" s="68" t="s">
        <v>56</v>
      </c>
      <c r="N2" s="67">
        <v>43831</v>
      </c>
      <c r="O2" s="45"/>
    </row>
    <row r="3" spans="1:15" ht="14.5" customHeight="1" x14ac:dyDescent="0.2">
      <c r="A3" s="107" t="s">
        <v>81</v>
      </c>
      <c r="B3" s="108"/>
      <c r="C3" s="108"/>
      <c r="D3" s="108"/>
      <c r="E3" s="108"/>
      <c r="F3" s="108"/>
      <c r="G3" s="109"/>
      <c r="I3" s="103" t="s">
        <v>82</v>
      </c>
      <c r="J3" s="103"/>
      <c r="K3" s="103"/>
      <c r="L3" s="103"/>
      <c r="M3" s="103"/>
      <c r="N3" s="103"/>
      <c r="O3" s="103"/>
    </row>
    <row r="4" spans="1:15" ht="14.5" customHeight="1" x14ac:dyDescent="0.2">
      <c r="A4" s="100" t="s">
        <v>191</v>
      </c>
      <c r="B4" s="101"/>
      <c r="C4" s="101"/>
      <c r="D4" s="101"/>
      <c r="E4" s="101"/>
      <c r="F4" s="101"/>
      <c r="G4" s="102"/>
      <c r="I4" s="90" t="s">
        <v>191</v>
      </c>
      <c r="J4" s="91"/>
      <c r="K4" s="91"/>
      <c r="L4" s="91"/>
      <c r="M4" s="91"/>
      <c r="N4" s="91"/>
      <c r="O4" s="92"/>
    </row>
    <row r="5" spans="1:15" ht="14.5" customHeight="1" x14ac:dyDescent="0.2">
      <c r="A5" s="50"/>
      <c r="B5" s="51"/>
      <c r="C5" s="51"/>
      <c r="D5" s="51"/>
      <c r="E5" s="51"/>
      <c r="F5" s="51"/>
      <c r="G5" s="52" t="s">
        <v>92</v>
      </c>
      <c r="I5" s="93" t="s">
        <v>93</v>
      </c>
      <c r="J5" s="94"/>
      <c r="K5" s="94"/>
      <c r="L5" s="94"/>
      <c r="M5" s="94"/>
      <c r="N5" s="94"/>
      <c r="O5" s="95"/>
    </row>
    <row r="6" spans="1:15" ht="14.5" customHeight="1" x14ac:dyDescent="0.2">
      <c r="A6" s="53"/>
      <c r="B6" s="53"/>
      <c r="C6" s="53"/>
      <c r="D6" s="54"/>
      <c r="E6" s="53"/>
      <c r="F6" s="53"/>
      <c r="G6" s="53"/>
      <c r="I6" s="103" t="s">
        <v>184</v>
      </c>
      <c r="J6" s="103"/>
      <c r="K6" s="103"/>
      <c r="L6" s="61"/>
      <c r="M6" s="103" t="s">
        <v>185</v>
      </c>
      <c r="N6" s="103"/>
      <c r="O6" s="103"/>
    </row>
    <row r="7" spans="1:15" ht="14.5" customHeight="1" x14ac:dyDescent="0.2">
      <c r="A7" s="55" t="s">
        <v>30</v>
      </c>
      <c r="B7" s="56" t="s">
        <v>57</v>
      </c>
      <c r="C7" s="56" t="s">
        <v>58</v>
      </c>
      <c r="D7" s="57">
        <v>1</v>
      </c>
      <c r="E7" s="55" t="s">
        <v>59</v>
      </c>
      <c r="F7" s="56" t="s">
        <v>57</v>
      </c>
      <c r="G7" s="56" t="s">
        <v>58</v>
      </c>
      <c r="I7" s="61"/>
      <c r="J7" s="69" t="s">
        <v>57</v>
      </c>
      <c r="K7" s="69" t="s">
        <v>58</v>
      </c>
      <c r="L7" s="70">
        <v>1</v>
      </c>
      <c r="M7" s="45"/>
      <c r="N7" s="56" t="s">
        <v>57</v>
      </c>
      <c r="O7" s="56" t="s">
        <v>58</v>
      </c>
    </row>
    <row r="8" spans="1:15" ht="14.5" customHeight="1" x14ac:dyDescent="0.2">
      <c r="A8" s="57" t="s">
        <v>7</v>
      </c>
      <c r="B8" s="57">
        <v>1010</v>
      </c>
      <c r="C8" s="58">
        <v>1288192</v>
      </c>
      <c r="D8" s="57">
        <v>2</v>
      </c>
      <c r="E8" s="57" t="s">
        <v>71</v>
      </c>
      <c r="F8" s="57">
        <v>2110</v>
      </c>
      <c r="G8" s="58">
        <v>50000</v>
      </c>
      <c r="I8" s="62" t="s">
        <v>94</v>
      </c>
      <c r="J8" s="57"/>
      <c r="K8" s="58">
        <v>1033500</v>
      </c>
      <c r="L8" s="57">
        <v>2</v>
      </c>
      <c r="M8" s="61"/>
      <c r="N8" s="61"/>
      <c r="O8" s="61"/>
    </row>
    <row r="9" spans="1:15" ht="14.5" customHeight="1" x14ac:dyDescent="0.2">
      <c r="A9" s="57" t="s">
        <v>8</v>
      </c>
      <c r="B9" s="57">
        <v>1110</v>
      </c>
      <c r="C9" s="58">
        <v>150000</v>
      </c>
      <c r="D9" s="57">
        <v>3</v>
      </c>
      <c r="E9" s="57" t="s">
        <v>85</v>
      </c>
      <c r="F9" s="57">
        <v>2130</v>
      </c>
      <c r="G9" s="59">
        <v>1642900</v>
      </c>
      <c r="I9" s="96" t="s">
        <v>95</v>
      </c>
      <c r="J9" s="97"/>
      <c r="K9" s="58">
        <v>76400</v>
      </c>
      <c r="L9" s="57">
        <v>3</v>
      </c>
      <c r="M9" s="61"/>
      <c r="N9" s="61"/>
      <c r="O9" s="61"/>
    </row>
    <row r="10" spans="1:15" ht="14.5" customHeight="1" x14ac:dyDescent="0.2">
      <c r="A10" s="60" t="s">
        <v>60</v>
      </c>
      <c r="B10" s="57"/>
      <c r="C10" s="58">
        <f>C8+C9</f>
        <v>1438192</v>
      </c>
      <c r="D10" s="57">
        <v>4</v>
      </c>
      <c r="E10" s="57" t="s">
        <v>117</v>
      </c>
      <c r="F10" s="57">
        <v>2150</v>
      </c>
      <c r="G10" s="58">
        <v>92000</v>
      </c>
      <c r="I10" s="61"/>
      <c r="J10" s="57"/>
      <c r="K10" s="58"/>
      <c r="L10" s="57">
        <v>4</v>
      </c>
      <c r="M10" s="61"/>
      <c r="N10" s="61"/>
      <c r="O10" s="61"/>
    </row>
    <row r="11" spans="1:15" ht="14.5" customHeight="1" x14ac:dyDescent="0.2">
      <c r="A11" s="57"/>
      <c r="B11" s="57"/>
      <c r="C11" s="58"/>
      <c r="D11" s="57">
        <v>5</v>
      </c>
      <c r="E11" s="57"/>
      <c r="F11" s="57"/>
      <c r="G11" s="58"/>
      <c r="I11" s="98" t="s">
        <v>111</v>
      </c>
      <c r="J11" s="99"/>
      <c r="K11" s="58"/>
      <c r="L11" s="57">
        <v>5</v>
      </c>
      <c r="M11" s="61"/>
      <c r="N11" s="61"/>
      <c r="O11" s="61"/>
    </row>
    <row r="12" spans="1:15" ht="14.5" customHeight="1" x14ac:dyDescent="0.2">
      <c r="A12" s="55" t="s">
        <v>61</v>
      </c>
      <c r="B12" s="57"/>
      <c r="C12" s="58"/>
      <c r="D12" s="57">
        <v>6</v>
      </c>
      <c r="E12" s="60" t="s">
        <v>73</v>
      </c>
      <c r="F12" s="57"/>
      <c r="G12" s="58">
        <f>G8+G9+G10</f>
        <v>1784900</v>
      </c>
      <c r="I12" s="61" t="s">
        <v>131</v>
      </c>
      <c r="J12" s="57">
        <v>6010</v>
      </c>
      <c r="K12" s="58">
        <v>15000</v>
      </c>
      <c r="L12" s="57">
        <v>6</v>
      </c>
      <c r="M12" s="61"/>
      <c r="N12" s="61"/>
      <c r="O12" s="61"/>
    </row>
    <row r="13" spans="1:15" ht="14.5" customHeight="1" x14ac:dyDescent="0.2">
      <c r="A13" s="57" t="s">
        <v>62</v>
      </c>
      <c r="B13" s="57">
        <v>1210</v>
      </c>
      <c r="C13" s="58">
        <v>21500</v>
      </c>
      <c r="D13" s="57">
        <v>7</v>
      </c>
      <c r="E13" s="57"/>
      <c r="F13" s="57"/>
      <c r="G13" s="58"/>
      <c r="I13" s="61"/>
      <c r="J13" s="57"/>
      <c r="K13" s="58"/>
      <c r="L13" s="57">
        <v>7</v>
      </c>
      <c r="M13" s="61"/>
      <c r="N13" s="61"/>
      <c r="O13" s="61"/>
    </row>
    <row r="14" spans="1:15" ht="14.5" customHeight="1" x14ac:dyDescent="0.2">
      <c r="A14" s="57" t="s">
        <v>63</v>
      </c>
      <c r="B14" s="57">
        <v>1220</v>
      </c>
      <c r="C14" s="58">
        <v>16500</v>
      </c>
      <c r="D14" s="57">
        <v>8</v>
      </c>
      <c r="E14" s="56" t="s">
        <v>74</v>
      </c>
      <c r="F14" s="57"/>
      <c r="G14" s="58"/>
      <c r="I14" s="63" t="s">
        <v>112</v>
      </c>
      <c r="J14" s="57"/>
      <c r="K14" s="58"/>
      <c r="L14" s="57">
        <v>8</v>
      </c>
      <c r="M14" s="61"/>
      <c r="N14" s="61"/>
      <c r="O14" s="61"/>
    </row>
    <row r="15" spans="1:15" ht="14.5" customHeight="1" x14ac:dyDescent="0.2">
      <c r="A15" s="60" t="s">
        <v>64</v>
      </c>
      <c r="B15" s="57"/>
      <c r="C15" s="58">
        <f>C13+C14</f>
        <v>38000</v>
      </c>
      <c r="D15" s="57">
        <v>9</v>
      </c>
      <c r="E15" s="57" t="s">
        <v>75</v>
      </c>
      <c r="F15" s="57">
        <v>2710</v>
      </c>
      <c r="G15" s="58">
        <v>400459</v>
      </c>
      <c r="I15" s="61" t="s">
        <v>133</v>
      </c>
      <c r="J15" s="57">
        <v>6210</v>
      </c>
      <c r="K15" s="58">
        <v>1000</v>
      </c>
      <c r="L15" s="57">
        <v>9</v>
      </c>
      <c r="M15" s="61"/>
      <c r="N15" s="61"/>
      <c r="O15" s="61"/>
    </row>
    <row r="16" spans="1:15" ht="14.5" customHeight="1" x14ac:dyDescent="0.2">
      <c r="A16" s="57"/>
      <c r="B16" s="57"/>
      <c r="C16" s="58"/>
      <c r="D16" s="57">
        <v>10</v>
      </c>
      <c r="E16" s="57"/>
      <c r="F16" s="57"/>
      <c r="G16" s="58"/>
      <c r="I16" s="61" t="s">
        <v>134</v>
      </c>
      <c r="J16" s="57">
        <v>6220</v>
      </c>
      <c r="K16" s="58">
        <v>9000</v>
      </c>
      <c r="L16" s="57">
        <v>10</v>
      </c>
      <c r="M16" s="61"/>
      <c r="N16" s="61"/>
      <c r="O16" s="61"/>
    </row>
    <row r="17" spans="1:15" ht="14.5" customHeight="1" x14ac:dyDescent="0.2">
      <c r="A17" s="55" t="s">
        <v>66</v>
      </c>
      <c r="B17" s="57"/>
      <c r="C17" s="58"/>
      <c r="D17" s="57">
        <v>11</v>
      </c>
      <c r="E17" s="60" t="s">
        <v>76</v>
      </c>
      <c r="F17" s="57"/>
      <c r="G17" s="58">
        <f>G12+G15</f>
        <v>2185359</v>
      </c>
      <c r="I17" s="61"/>
      <c r="J17" s="61"/>
      <c r="K17" s="58"/>
      <c r="L17" s="57">
        <v>11</v>
      </c>
      <c r="M17" s="61"/>
      <c r="N17" s="61"/>
      <c r="O17" s="61"/>
    </row>
    <row r="18" spans="1:15" ht="14.5" customHeight="1" x14ac:dyDescent="0.2">
      <c r="A18" s="57" t="s">
        <v>67</v>
      </c>
      <c r="B18" s="57">
        <v>1310</v>
      </c>
      <c r="C18" s="58">
        <v>1617900</v>
      </c>
      <c r="D18" s="57">
        <v>12</v>
      </c>
      <c r="E18" s="57"/>
      <c r="F18" s="57"/>
      <c r="G18" s="58"/>
      <c r="I18" s="61"/>
      <c r="J18" s="57"/>
      <c r="K18" s="58"/>
      <c r="L18" s="57">
        <v>12</v>
      </c>
      <c r="M18" s="61"/>
      <c r="N18" s="61"/>
      <c r="O18" s="61"/>
    </row>
    <row r="19" spans="1:15" ht="14.5" customHeight="1" x14ac:dyDescent="0.2">
      <c r="A19" s="57" t="s">
        <v>68</v>
      </c>
      <c r="B19" s="57">
        <v>1320</v>
      </c>
      <c r="C19" s="58">
        <v>400000</v>
      </c>
      <c r="D19" s="57">
        <v>13</v>
      </c>
      <c r="E19" s="55" t="s">
        <v>77</v>
      </c>
      <c r="F19" s="57"/>
      <c r="G19" s="58"/>
      <c r="I19" s="63" t="s">
        <v>113</v>
      </c>
      <c r="J19" s="57"/>
      <c r="K19" s="58"/>
      <c r="L19" s="57">
        <v>13</v>
      </c>
      <c r="M19" s="61"/>
      <c r="N19" s="61"/>
      <c r="O19" s="61"/>
    </row>
    <row r="20" spans="1:15" ht="14.5" customHeight="1" x14ac:dyDescent="0.2">
      <c r="A20" s="60" t="s">
        <v>69</v>
      </c>
      <c r="B20" s="57"/>
      <c r="C20" s="58">
        <f>C18+C19</f>
        <v>2017900</v>
      </c>
      <c r="D20" s="57">
        <v>14</v>
      </c>
      <c r="E20" s="57"/>
      <c r="F20" s="57"/>
      <c r="G20" s="58"/>
      <c r="I20" s="61" t="s">
        <v>135</v>
      </c>
      <c r="J20" s="57">
        <v>7020</v>
      </c>
      <c r="K20" s="58">
        <v>6000</v>
      </c>
      <c r="L20" s="57">
        <v>14</v>
      </c>
      <c r="M20" s="61"/>
      <c r="N20" s="61"/>
      <c r="O20" s="61"/>
    </row>
    <row r="21" spans="1:15" ht="14.5" customHeight="1" x14ac:dyDescent="0.2">
      <c r="A21" s="57"/>
      <c r="B21" s="57"/>
      <c r="C21" s="58"/>
      <c r="D21" s="57">
        <v>15</v>
      </c>
      <c r="E21" s="57" t="s">
        <v>16</v>
      </c>
      <c r="F21" s="57">
        <v>3300</v>
      </c>
      <c r="G21" s="58">
        <v>1000000</v>
      </c>
      <c r="I21" s="61" t="s">
        <v>136</v>
      </c>
      <c r="J21" s="57">
        <v>7030</v>
      </c>
      <c r="K21" s="58">
        <v>1667</v>
      </c>
      <c r="L21" s="57">
        <v>15</v>
      </c>
      <c r="M21" s="61"/>
      <c r="N21" s="61"/>
      <c r="O21" s="61"/>
    </row>
    <row r="22" spans="1:15" ht="14.5" customHeight="1" x14ac:dyDescent="0.2">
      <c r="A22" s="60" t="s">
        <v>72</v>
      </c>
      <c r="B22" s="57"/>
      <c r="C22" s="58">
        <f>C10+C15+C20</f>
        <v>3494092</v>
      </c>
      <c r="D22" s="57">
        <v>16</v>
      </c>
      <c r="E22" s="57" t="s">
        <v>53</v>
      </c>
      <c r="F22" s="57">
        <v>3900</v>
      </c>
      <c r="G22" s="58">
        <v>262500</v>
      </c>
      <c r="I22" s="61"/>
      <c r="J22" s="57"/>
      <c r="K22" s="58"/>
      <c r="L22" s="57">
        <v>16</v>
      </c>
      <c r="M22" s="61"/>
      <c r="N22" s="61"/>
      <c r="O22" s="61"/>
    </row>
    <row r="23" spans="1:15" ht="14.5" customHeight="1" x14ac:dyDescent="0.2">
      <c r="A23" s="57"/>
      <c r="B23" s="57"/>
      <c r="C23" s="58"/>
      <c r="D23" s="57">
        <v>17</v>
      </c>
      <c r="E23" s="57"/>
      <c r="F23" s="57"/>
      <c r="G23" s="58"/>
      <c r="I23" s="62" t="s">
        <v>114</v>
      </c>
      <c r="J23" s="57"/>
      <c r="K23" s="58">
        <f>K12+K15+K16+K20+K21</f>
        <v>32667</v>
      </c>
      <c r="L23" s="57">
        <v>17</v>
      </c>
      <c r="M23" s="61"/>
      <c r="N23" s="61"/>
      <c r="O23" s="61"/>
    </row>
    <row r="24" spans="1:15" ht="14.5" customHeight="1" x14ac:dyDescent="0.2">
      <c r="A24" s="55" t="s">
        <v>65</v>
      </c>
      <c r="B24" s="57"/>
      <c r="C24" s="58"/>
      <c r="D24" s="57">
        <v>18</v>
      </c>
      <c r="E24" s="55" t="s">
        <v>79</v>
      </c>
      <c r="F24" s="57"/>
      <c r="G24" s="58"/>
      <c r="I24" s="61"/>
      <c r="J24" s="57"/>
      <c r="K24" s="58"/>
      <c r="L24" s="57">
        <v>18</v>
      </c>
      <c r="M24" s="61"/>
      <c r="N24" s="61"/>
      <c r="O24" s="61"/>
    </row>
    <row r="25" spans="1:15" ht="14.5" customHeight="1" x14ac:dyDescent="0.2">
      <c r="A25" s="57" t="s">
        <v>13</v>
      </c>
      <c r="B25" s="57">
        <v>1510</v>
      </c>
      <c r="C25" s="58">
        <v>17500</v>
      </c>
      <c r="D25" s="57">
        <v>19</v>
      </c>
      <c r="E25" s="57" t="s">
        <v>78</v>
      </c>
      <c r="F25" s="57"/>
      <c r="G25" s="58">
        <f>K29</f>
        <v>63733</v>
      </c>
      <c r="I25" s="62" t="s">
        <v>144</v>
      </c>
      <c r="J25" s="57"/>
      <c r="K25" s="58">
        <f>K9-K23</f>
        <v>43733</v>
      </c>
      <c r="L25" s="57">
        <v>19</v>
      </c>
      <c r="M25" s="61"/>
      <c r="N25" s="61"/>
      <c r="O25" s="61"/>
    </row>
    <row r="26" spans="1:15" ht="14.5" customHeight="1" x14ac:dyDescent="0.2">
      <c r="A26" s="57"/>
      <c r="B26" s="57"/>
      <c r="C26" s="58"/>
      <c r="D26" s="57">
        <v>20</v>
      </c>
      <c r="E26" s="57"/>
      <c r="F26" s="57"/>
      <c r="G26" s="58"/>
      <c r="I26" s="61"/>
      <c r="J26" s="57"/>
      <c r="K26" s="58"/>
      <c r="L26" s="57">
        <v>20</v>
      </c>
      <c r="M26" s="61"/>
      <c r="N26" s="61"/>
      <c r="O26" s="61"/>
    </row>
    <row r="27" spans="1:15" ht="14.5" customHeight="1" x14ac:dyDescent="0.2">
      <c r="A27" s="61"/>
      <c r="B27" s="57"/>
      <c r="C27" s="58"/>
      <c r="D27" s="57">
        <v>21</v>
      </c>
      <c r="E27" s="60" t="s">
        <v>83</v>
      </c>
      <c r="F27" s="57"/>
      <c r="G27" s="58">
        <f>G21+G22+G25</f>
        <v>1326233</v>
      </c>
      <c r="I27" s="61" t="s">
        <v>115</v>
      </c>
      <c r="J27" s="57"/>
      <c r="K27" s="58">
        <v>20000</v>
      </c>
      <c r="L27" s="57">
        <v>21</v>
      </c>
      <c r="M27" s="61"/>
      <c r="N27" s="61"/>
      <c r="O27" s="61"/>
    </row>
    <row r="28" spans="1:15" ht="14.5" customHeight="1" x14ac:dyDescent="0.2">
      <c r="A28" s="61"/>
      <c r="B28" s="61"/>
      <c r="C28" s="61"/>
      <c r="D28" s="57">
        <v>22</v>
      </c>
      <c r="E28" s="61"/>
      <c r="F28" s="61"/>
      <c r="G28" s="61"/>
      <c r="I28" s="61"/>
      <c r="J28" s="57"/>
      <c r="K28" s="58"/>
      <c r="L28" s="57">
        <v>22</v>
      </c>
      <c r="M28" s="61"/>
      <c r="N28" s="61"/>
      <c r="O28" s="61"/>
    </row>
    <row r="29" spans="1:15" ht="14.5" customHeight="1" x14ac:dyDescent="0.2">
      <c r="A29" s="60" t="s">
        <v>70</v>
      </c>
      <c r="B29" s="61"/>
      <c r="C29" s="58">
        <f>C10+C15+C20+C25</f>
        <v>3511592</v>
      </c>
      <c r="D29" s="57">
        <v>23</v>
      </c>
      <c r="E29" s="60" t="s">
        <v>80</v>
      </c>
      <c r="F29" s="61"/>
      <c r="G29" s="58">
        <f>G27+G17</f>
        <v>3511592</v>
      </c>
      <c r="I29" s="62" t="s">
        <v>116</v>
      </c>
      <c r="J29" s="57"/>
      <c r="K29" s="58">
        <f>K25+K27</f>
        <v>63733</v>
      </c>
      <c r="L29" s="57">
        <v>23</v>
      </c>
      <c r="M29" s="61"/>
      <c r="N29" s="61"/>
      <c r="O29" s="61"/>
    </row>
  </sheetData>
  <sheetProtection algorithmName="SHA-512" hashValue="nHFbaBtgkTVwXIzU6oRLHjWVtWOHI4P/SiX7PzDMZQigpftwhrSr6ozatYlnBbmrtlnzP9HuMeLqLetuMGUoIQ==" saltValue="EvEqLyjBoQjjaRB778QNgQ==" spinCount="100000" sheet="1" objects="1" scenarios="1" selectLockedCells="1"/>
  <mergeCells count="13">
    <mergeCell ref="A1:G1"/>
    <mergeCell ref="I1:O1"/>
    <mergeCell ref="A2:B2"/>
    <mergeCell ref="I2:J2"/>
    <mergeCell ref="A3:G3"/>
    <mergeCell ref="I3:O3"/>
    <mergeCell ref="I4:O4"/>
    <mergeCell ref="I5:O5"/>
    <mergeCell ref="I9:J9"/>
    <mergeCell ref="I11:J11"/>
    <mergeCell ref="A4:G4"/>
    <mergeCell ref="I6:K6"/>
    <mergeCell ref="M6:O6"/>
  </mergeCells>
  <pageMargins left="0.7" right="0.7" top="0.75" bottom="0.75" header="0.3" footer="0.3"/>
  <pageSetup scale="67" fitToHeight="0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E8D5E57196BF4BBBDE16A66CE24DBE" ma:contentTypeVersion="12" ma:contentTypeDescription="Create a new document." ma:contentTypeScope="" ma:versionID="9536da889b033d8bd4061d8318e3e134">
  <xsd:schema xmlns:xsd="http://www.w3.org/2001/XMLSchema" xmlns:xs="http://www.w3.org/2001/XMLSchema" xmlns:p="http://schemas.microsoft.com/office/2006/metadata/properties" xmlns:ns3="fd0a4085-88be-466d-be86-ca7cc4b129d7" xmlns:ns4="a535ff6e-1916-43ae-8a16-54e15ebdf405" targetNamespace="http://schemas.microsoft.com/office/2006/metadata/properties" ma:root="true" ma:fieldsID="8a27814e04836ab6041a43ac160528b6" ns3:_="" ns4:_="">
    <xsd:import namespace="fd0a4085-88be-466d-be86-ca7cc4b129d7"/>
    <xsd:import namespace="a535ff6e-1916-43ae-8a16-54e15ebdf40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a4085-88be-466d-be86-ca7cc4b129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35ff6e-1916-43ae-8a16-54e15ebdf40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B4D5C4-F0E1-455F-8269-97579F855655}">
  <ds:schemaRefs>
    <ds:schemaRef ds:uri="fd0a4085-88be-466d-be86-ca7cc4b129d7"/>
    <ds:schemaRef ds:uri="http://www.w3.org/XML/1998/namespace"/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a535ff6e-1916-43ae-8a16-54e15ebdf405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6193FCD-6373-4891-BD22-B41C66B7AC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41C919-6092-4BB1-99E4-492D9035DD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a4085-88be-466d-be86-ca7cc4b129d7"/>
    <ds:schemaRef ds:uri="a535ff6e-1916-43ae-8a16-54e15ebdf4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Instructions</vt:lpstr>
      <vt:lpstr>Chart of Accounts</vt:lpstr>
      <vt:lpstr>Transactions - Journal Entries</vt:lpstr>
      <vt:lpstr>T-Accounts</vt:lpstr>
      <vt:lpstr>Financial Statement</vt:lpstr>
      <vt:lpstr>Final Answer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Shaughness, Thomas</dc:creator>
  <cp:lastModifiedBy>Lexie Bechtloff</cp:lastModifiedBy>
  <cp:lastPrinted>2023-11-01T20:02:12Z</cp:lastPrinted>
  <dcterms:created xsi:type="dcterms:W3CDTF">2020-04-20T15:04:13Z</dcterms:created>
  <dcterms:modified xsi:type="dcterms:W3CDTF">2023-11-02T19:46:42Z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0x01010056E8D5E57196BF4BBBDE16A66CE24DBE</vt:lpwstr>
  </property>
</Properties>
</file>