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273d03a250f23d6d/Training/Dealer Academy/Variable 1/"/>
    </mc:Choice>
  </mc:AlternateContent>
  <xr:revisionPtr revIDLastSave="0" documentId="8_{3FAE9425-7314-4F27-8EB7-D82083AC3921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Input Lists" sheetId="1" r:id="rId1"/>
    <sheet name="Sales Log" sheetId="2" r:id="rId2"/>
    <sheet name="Scoreboard Total" sheetId="3" r:id="rId3"/>
    <sheet name="Scoreboard DM" sheetId="4" r:id="rId4"/>
    <sheet name="Scoreboard SC" sheetId="5" r:id="rId5"/>
    <sheet name="Scoreboard FM" sheetId="6" r:id="rId6"/>
    <sheet name="Scoreboard CPO" sheetId="7" r:id="rId7"/>
    <sheet name="Scoreboard Same Brand" sheetId="8" r:id="rId8"/>
    <sheet name="Scoreboard by Source" sheetId="9" r:id="rId9"/>
    <sheet name="Scoreboard by Age" sheetId="10" r:id="rId10"/>
  </sheets>
  <calcPr calcId="181029"/>
</workbook>
</file>

<file path=xl/calcChain.xml><?xml version="1.0" encoding="utf-8"?>
<calcChain xmlns="http://schemas.openxmlformats.org/spreadsheetml/2006/main">
  <c r="K16" i="9" l="1"/>
  <c r="J16" i="9"/>
  <c r="I16" i="9"/>
  <c r="H16" i="9"/>
  <c r="G16" i="9"/>
  <c r="F16" i="9"/>
  <c r="E16" i="9"/>
  <c r="D16" i="9"/>
  <c r="C16" i="9"/>
  <c r="J13" i="9"/>
  <c r="J12" i="9"/>
  <c r="J14" i="9" s="1"/>
  <c r="I12" i="9"/>
  <c r="I13" i="9" s="1"/>
  <c r="H12" i="9"/>
  <c r="H13" i="9" s="1"/>
  <c r="G12" i="9"/>
  <c r="G14" i="9" s="1"/>
  <c r="K11" i="9"/>
  <c r="J11" i="9"/>
  <c r="I11" i="9"/>
  <c r="H11" i="9"/>
  <c r="G11" i="9"/>
  <c r="F11" i="9"/>
  <c r="E11" i="9"/>
  <c r="D11" i="9"/>
  <c r="C11" i="9"/>
  <c r="K10" i="9"/>
  <c r="J10" i="9"/>
  <c r="I10" i="9"/>
  <c r="H10" i="9"/>
  <c r="G10" i="9"/>
  <c r="F10" i="9"/>
  <c r="E10" i="9"/>
  <c r="D10" i="9"/>
  <c r="C10" i="9"/>
  <c r="J9" i="9"/>
  <c r="I9" i="9"/>
  <c r="H9" i="9"/>
  <c r="G9" i="9"/>
  <c r="J8" i="9"/>
  <c r="I8" i="9"/>
  <c r="H8" i="9"/>
  <c r="G8" i="9"/>
  <c r="K7" i="9"/>
  <c r="J7" i="9"/>
  <c r="I7" i="9"/>
  <c r="H7" i="9"/>
  <c r="G7" i="9"/>
  <c r="F7" i="9"/>
  <c r="E7" i="9"/>
  <c r="D7" i="9"/>
  <c r="C7" i="9"/>
  <c r="K6" i="9"/>
  <c r="J6" i="9"/>
  <c r="I6" i="9"/>
  <c r="H6" i="9"/>
  <c r="G6" i="9"/>
  <c r="F6" i="9"/>
  <c r="E6" i="9"/>
  <c r="D6" i="9"/>
  <c r="C6" i="9"/>
  <c r="K3" i="9"/>
  <c r="K15" i="9" s="1"/>
  <c r="J3" i="9"/>
  <c r="I3" i="9"/>
  <c r="I15" i="9" s="1"/>
  <c r="H3" i="9"/>
  <c r="H15" i="9" s="1"/>
  <c r="G3" i="9"/>
  <c r="G15" i="9" s="1"/>
  <c r="F3" i="9"/>
  <c r="F15" i="9" s="1"/>
  <c r="E3" i="9"/>
  <c r="E15" i="9" s="1"/>
  <c r="D3" i="9"/>
  <c r="D15" i="9" s="1"/>
  <c r="C3" i="9"/>
  <c r="C15" i="9" s="1"/>
  <c r="D17" i="7"/>
  <c r="C17" i="7"/>
  <c r="C13" i="7"/>
  <c r="C15" i="7" s="1"/>
  <c r="D12" i="7"/>
  <c r="C12" i="7"/>
  <c r="D11" i="7"/>
  <c r="C11" i="7"/>
  <c r="C10" i="7"/>
  <c r="C9" i="7"/>
  <c r="C7" i="7"/>
  <c r="D6" i="7"/>
  <c r="C6" i="7"/>
  <c r="D5" i="7"/>
  <c r="C5" i="7"/>
  <c r="C8" i="7" s="1"/>
  <c r="D4" i="7"/>
  <c r="C4" i="7"/>
  <c r="D3" i="7"/>
  <c r="D16" i="7" s="1"/>
  <c r="C3" i="7"/>
  <c r="C16" i="7" s="1"/>
  <c r="L18" i="6"/>
  <c r="K18" i="6"/>
  <c r="J18" i="6"/>
  <c r="I18" i="6"/>
  <c r="H18" i="6"/>
  <c r="G18" i="6"/>
  <c r="F18" i="6"/>
  <c r="E18" i="6"/>
  <c r="D18" i="6"/>
  <c r="C18" i="6"/>
  <c r="H17" i="6"/>
  <c r="D17" i="6"/>
  <c r="G16" i="6"/>
  <c r="C16" i="6"/>
  <c r="F15" i="6"/>
  <c r="L14" i="6"/>
  <c r="L16" i="6" s="1"/>
  <c r="K14" i="6"/>
  <c r="K15" i="6" s="1"/>
  <c r="J14" i="6"/>
  <c r="J15" i="6" s="1"/>
  <c r="I14" i="6"/>
  <c r="I16" i="6" s="1"/>
  <c r="H14" i="6"/>
  <c r="H15" i="6" s="1"/>
  <c r="G14" i="6"/>
  <c r="F14" i="6"/>
  <c r="E14" i="6"/>
  <c r="E15" i="6" s="1"/>
  <c r="D14" i="6"/>
  <c r="C14" i="6"/>
  <c r="L13" i="6"/>
  <c r="K13" i="6"/>
  <c r="J13" i="6"/>
  <c r="I13" i="6"/>
  <c r="H13" i="6"/>
  <c r="G13" i="6"/>
  <c r="F13" i="6"/>
  <c r="E13" i="6"/>
  <c r="D13" i="6"/>
  <c r="C13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I10" i="6"/>
  <c r="L9" i="6"/>
  <c r="H9" i="6"/>
  <c r="L8" i="6"/>
  <c r="K8" i="6"/>
  <c r="J8" i="6"/>
  <c r="I8" i="6"/>
  <c r="H8" i="6"/>
  <c r="G8" i="6"/>
  <c r="F8" i="6"/>
  <c r="E8" i="6"/>
  <c r="D8" i="6"/>
  <c r="C8" i="6"/>
  <c r="L7" i="6"/>
  <c r="L10" i="6" s="1"/>
  <c r="K7" i="6"/>
  <c r="K10" i="6" s="1"/>
  <c r="J7" i="6"/>
  <c r="J16" i="6" s="1"/>
  <c r="I7" i="6"/>
  <c r="H7" i="6"/>
  <c r="H10" i="6" s="1"/>
  <c r="G7" i="6"/>
  <c r="F7" i="6"/>
  <c r="F10" i="6" s="1"/>
  <c r="E7" i="6"/>
  <c r="E10" i="6" s="1"/>
  <c r="D7" i="6"/>
  <c r="D10" i="6" s="1"/>
  <c r="C7" i="6"/>
  <c r="C10" i="6" s="1"/>
  <c r="L6" i="6"/>
  <c r="K6" i="6"/>
  <c r="K9" i="6" s="1"/>
  <c r="J6" i="6"/>
  <c r="J9" i="6" s="1"/>
  <c r="I6" i="6"/>
  <c r="I9" i="6" s="1"/>
  <c r="H6" i="6"/>
  <c r="G6" i="6"/>
  <c r="F6" i="6"/>
  <c r="F9" i="6" s="1"/>
  <c r="E6" i="6"/>
  <c r="E9" i="6" s="1"/>
  <c r="D6" i="6"/>
  <c r="D9" i="6" s="1"/>
  <c r="C6" i="6"/>
  <c r="C9" i="6" s="1"/>
  <c r="L5" i="6"/>
  <c r="K5" i="6"/>
  <c r="J5" i="6"/>
  <c r="I5" i="6"/>
  <c r="H5" i="6"/>
  <c r="G5" i="6"/>
  <c r="F5" i="6"/>
  <c r="E5" i="6"/>
  <c r="D5" i="6"/>
  <c r="C5" i="6"/>
  <c r="L4" i="6"/>
  <c r="L17" i="6" s="1"/>
  <c r="K4" i="6"/>
  <c r="J4" i="6"/>
  <c r="I4" i="6"/>
  <c r="I15" i="6" s="1"/>
  <c r="H4" i="6"/>
  <c r="G4" i="6"/>
  <c r="G15" i="6" s="1"/>
  <c r="F4" i="6"/>
  <c r="F17" i="6" s="1"/>
  <c r="E4" i="6"/>
  <c r="D4" i="6"/>
  <c r="D15" i="6" s="1"/>
  <c r="C4" i="6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B17" i="5"/>
  <c r="AP17" i="5"/>
  <c r="AD17" i="5"/>
  <c r="R17" i="5"/>
  <c r="F17" i="5"/>
  <c r="AR16" i="5"/>
  <c r="BK14" i="5"/>
  <c r="BJ14" i="5"/>
  <c r="BJ16" i="5" s="1"/>
  <c r="BI14" i="5"/>
  <c r="BI15" i="5" s="1"/>
  <c r="BH14" i="5"/>
  <c r="BG14" i="5"/>
  <c r="BG16" i="5" s="1"/>
  <c r="BF14" i="5"/>
  <c r="BE14" i="5"/>
  <c r="BD14" i="5"/>
  <c r="BC14" i="5"/>
  <c r="BC15" i="5" s="1"/>
  <c r="BB14" i="5"/>
  <c r="BB15" i="5" s="1"/>
  <c r="BA14" i="5"/>
  <c r="BA16" i="5" s="1"/>
  <c r="AZ14" i="5"/>
  <c r="AY14" i="5"/>
  <c r="AY16" i="5" s="1"/>
  <c r="AX14" i="5"/>
  <c r="AX16" i="5" s="1"/>
  <c r="AW14" i="5"/>
  <c r="AW15" i="5" s="1"/>
  <c r="AV14" i="5"/>
  <c r="AU14" i="5"/>
  <c r="AU16" i="5" s="1"/>
  <c r="AT14" i="5"/>
  <c r="AS14" i="5"/>
  <c r="AS16" i="5" s="1"/>
  <c r="AR14" i="5"/>
  <c r="AQ14" i="5"/>
  <c r="AQ15" i="5" s="1"/>
  <c r="AP14" i="5"/>
  <c r="AP15" i="5" s="1"/>
  <c r="AO14" i="5"/>
  <c r="AO16" i="5" s="1"/>
  <c r="AN14" i="5"/>
  <c r="AM14" i="5"/>
  <c r="AM16" i="5" s="1"/>
  <c r="AL14" i="5"/>
  <c r="AL16" i="5" s="1"/>
  <c r="AK14" i="5"/>
  <c r="AK15" i="5" s="1"/>
  <c r="AJ14" i="5"/>
  <c r="AI14" i="5"/>
  <c r="AI16" i="5" s="1"/>
  <c r="AH14" i="5"/>
  <c r="AH16" i="5" s="1"/>
  <c r="AG14" i="5"/>
  <c r="AG16" i="5" s="1"/>
  <c r="AF14" i="5"/>
  <c r="AE14" i="5"/>
  <c r="AE15" i="5" s="1"/>
  <c r="AD14" i="5"/>
  <c r="AD15" i="5" s="1"/>
  <c r="AC14" i="5"/>
  <c r="AC16" i="5" s="1"/>
  <c r="AB14" i="5"/>
  <c r="AA14" i="5"/>
  <c r="AA16" i="5" s="1"/>
  <c r="Z14" i="5"/>
  <c r="Z16" i="5" s="1"/>
  <c r="Y14" i="5"/>
  <c r="Y15" i="5" s="1"/>
  <c r="X14" i="5"/>
  <c r="W14" i="5"/>
  <c r="W16" i="5" s="1"/>
  <c r="V14" i="5"/>
  <c r="V16" i="5" s="1"/>
  <c r="U14" i="5"/>
  <c r="U16" i="5" s="1"/>
  <c r="T14" i="5"/>
  <c r="S14" i="5"/>
  <c r="S15" i="5" s="1"/>
  <c r="R14" i="5"/>
  <c r="R15" i="5" s="1"/>
  <c r="Q14" i="5"/>
  <c r="Q16" i="5" s="1"/>
  <c r="P14" i="5"/>
  <c r="O14" i="5"/>
  <c r="O16" i="5" s="1"/>
  <c r="N14" i="5"/>
  <c r="M14" i="5"/>
  <c r="M15" i="5" s="1"/>
  <c r="L14" i="5"/>
  <c r="K14" i="5"/>
  <c r="K16" i="5" s="1"/>
  <c r="J14" i="5"/>
  <c r="J16" i="5" s="1"/>
  <c r="I14" i="5"/>
  <c r="I16" i="5" s="1"/>
  <c r="H14" i="5"/>
  <c r="G14" i="5"/>
  <c r="G15" i="5" s="1"/>
  <c r="F14" i="5"/>
  <c r="F15" i="5" s="1"/>
  <c r="E14" i="5"/>
  <c r="E16" i="5" s="1"/>
  <c r="D14" i="5"/>
  <c r="C14" i="5"/>
  <c r="C16" i="5" s="1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F10" i="5"/>
  <c r="BD10" i="5"/>
  <c r="AT10" i="5"/>
  <c r="AR10" i="5"/>
  <c r="AH10" i="5"/>
  <c r="AF10" i="5"/>
  <c r="V10" i="5"/>
  <c r="T10" i="5"/>
  <c r="J10" i="5"/>
  <c r="H10" i="5"/>
  <c r="BF9" i="5"/>
  <c r="AT9" i="5"/>
  <c r="AH9" i="5"/>
  <c r="V9" i="5"/>
  <c r="J9" i="5"/>
  <c r="BK8" i="5"/>
  <c r="BJ8" i="5"/>
  <c r="BJ9" i="5" s="1"/>
  <c r="BI8" i="5"/>
  <c r="BH8" i="5"/>
  <c r="BH10" i="5" s="1"/>
  <c r="BG8" i="5"/>
  <c r="BF8" i="5"/>
  <c r="BE8" i="5"/>
  <c r="BD8" i="5"/>
  <c r="BC8" i="5"/>
  <c r="BB8" i="5"/>
  <c r="BA8" i="5"/>
  <c r="BA10" i="5" s="1"/>
  <c r="AZ8" i="5"/>
  <c r="AY8" i="5"/>
  <c r="AX8" i="5"/>
  <c r="AX9" i="5" s="1"/>
  <c r="AW8" i="5"/>
  <c r="AV8" i="5"/>
  <c r="AV10" i="5" s="1"/>
  <c r="AU8" i="5"/>
  <c r="AT8" i="5"/>
  <c r="AS8" i="5"/>
  <c r="AR8" i="5"/>
  <c r="AQ8" i="5"/>
  <c r="AP8" i="5"/>
  <c r="AO8" i="5"/>
  <c r="AO10" i="5" s="1"/>
  <c r="AN8" i="5"/>
  <c r="AM8" i="5"/>
  <c r="AL8" i="5"/>
  <c r="AL9" i="5" s="1"/>
  <c r="AK8" i="5"/>
  <c r="AJ8" i="5"/>
  <c r="AJ10" i="5" s="1"/>
  <c r="AI8" i="5"/>
  <c r="AH8" i="5"/>
  <c r="AG8" i="5"/>
  <c r="AF8" i="5"/>
  <c r="AE8" i="5"/>
  <c r="AD8" i="5"/>
  <c r="AC8" i="5"/>
  <c r="AB8" i="5"/>
  <c r="AA8" i="5"/>
  <c r="Z8" i="5"/>
  <c r="Z9" i="5" s="1"/>
  <c r="Y8" i="5"/>
  <c r="X8" i="5"/>
  <c r="X10" i="5" s="1"/>
  <c r="W8" i="5"/>
  <c r="V8" i="5"/>
  <c r="U8" i="5"/>
  <c r="T8" i="5"/>
  <c r="S8" i="5"/>
  <c r="R8" i="5"/>
  <c r="Q8" i="5"/>
  <c r="P8" i="5"/>
  <c r="O8" i="5"/>
  <c r="N8" i="5"/>
  <c r="N9" i="5" s="1"/>
  <c r="M8" i="5"/>
  <c r="L8" i="5"/>
  <c r="L10" i="5" s="1"/>
  <c r="K8" i="5"/>
  <c r="J8" i="5"/>
  <c r="I8" i="5"/>
  <c r="H8" i="5"/>
  <c r="G8" i="5"/>
  <c r="F8" i="5"/>
  <c r="E8" i="5"/>
  <c r="D8" i="5"/>
  <c r="C8" i="5"/>
  <c r="BK7" i="5"/>
  <c r="BK16" i="5" s="1"/>
  <c r="BJ7" i="5"/>
  <c r="BI7" i="5"/>
  <c r="BI16" i="5" s="1"/>
  <c r="BH7" i="5"/>
  <c r="BG7" i="5"/>
  <c r="BG10" i="5" s="1"/>
  <c r="BF7" i="5"/>
  <c r="BF16" i="5" s="1"/>
  <c r="BE7" i="5"/>
  <c r="BE16" i="5" s="1"/>
  <c r="BD7" i="5"/>
  <c r="BC7" i="5"/>
  <c r="BC10" i="5" s="1"/>
  <c r="BB7" i="5"/>
  <c r="BB10" i="5" s="1"/>
  <c r="BA7" i="5"/>
  <c r="AZ7" i="5"/>
  <c r="AZ10" i="5" s="1"/>
  <c r="AY7" i="5"/>
  <c r="AY10" i="5" s="1"/>
  <c r="AX7" i="5"/>
  <c r="AW7" i="5"/>
  <c r="AW16" i="5" s="1"/>
  <c r="AV7" i="5"/>
  <c r="AU7" i="5"/>
  <c r="AU10" i="5" s="1"/>
  <c r="AT7" i="5"/>
  <c r="AT16" i="5" s="1"/>
  <c r="AS7" i="5"/>
  <c r="AS10" i="5" s="1"/>
  <c r="AR7" i="5"/>
  <c r="AQ7" i="5"/>
  <c r="AQ10" i="5" s="1"/>
  <c r="AP7" i="5"/>
  <c r="AP10" i="5" s="1"/>
  <c r="AO7" i="5"/>
  <c r="AN7" i="5"/>
  <c r="AN10" i="5" s="1"/>
  <c r="AM7" i="5"/>
  <c r="AM10" i="5" s="1"/>
  <c r="AL7" i="5"/>
  <c r="AK7" i="5"/>
  <c r="AK16" i="5" s="1"/>
  <c r="AJ7" i="5"/>
  <c r="AI7" i="5"/>
  <c r="AI10" i="5" s="1"/>
  <c r="AH7" i="5"/>
  <c r="AG7" i="5"/>
  <c r="AG10" i="5" s="1"/>
  <c r="AF7" i="5"/>
  <c r="AE7" i="5"/>
  <c r="AE10" i="5" s="1"/>
  <c r="AD7" i="5"/>
  <c r="AD10" i="5" s="1"/>
  <c r="AC7" i="5"/>
  <c r="AC10" i="5" s="1"/>
  <c r="AB7" i="5"/>
  <c r="AB10" i="5" s="1"/>
  <c r="AA7" i="5"/>
  <c r="AA10" i="5" s="1"/>
  <c r="Z7" i="5"/>
  <c r="Y7" i="5"/>
  <c r="Y16" i="5" s="1"/>
  <c r="X7" i="5"/>
  <c r="W7" i="5"/>
  <c r="W10" i="5" s="1"/>
  <c r="V7" i="5"/>
  <c r="U7" i="5"/>
  <c r="U10" i="5" s="1"/>
  <c r="T7" i="5"/>
  <c r="S7" i="5"/>
  <c r="S10" i="5" s="1"/>
  <c r="R7" i="5"/>
  <c r="R10" i="5" s="1"/>
  <c r="Q7" i="5"/>
  <c r="Q10" i="5" s="1"/>
  <c r="P7" i="5"/>
  <c r="P10" i="5" s="1"/>
  <c r="O7" i="5"/>
  <c r="O10" i="5" s="1"/>
  <c r="N7" i="5"/>
  <c r="M7" i="5"/>
  <c r="M16" i="5" s="1"/>
  <c r="L7" i="5"/>
  <c r="K7" i="5"/>
  <c r="K10" i="5" s="1"/>
  <c r="J7" i="5"/>
  <c r="I7" i="5"/>
  <c r="I10" i="5" s="1"/>
  <c r="H7" i="5"/>
  <c r="G7" i="5"/>
  <c r="G10" i="5" s="1"/>
  <c r="F7" i="5"/>
  <c r="F10" i="5" s="1"/>
  <c r="E7" i="5"/>
  <c r="E10" i="5" s="1"/>
  <c r="D7" i="5"/>
  <c r="D10" i="5" s="1"/>
  <c r="C7" i="5"/>
  <c r="C10" i="5" s="1"/>
  <c r="BK6" i="5"/>
  <c r="BK9" i="5" s="1"/>
  <c r="BJ6" i="5"/>
  <c r="BI6" i="5"/>
  <c r="BI9" i="5" s="1"/>
  <c r="BH6" i="5"/>
  <c r="BG6" i="5"/>
  <c r="BG9" i="5" s="1"/>
  <c r="BF6" i="5"/>
  <c r="BE6" i="5"/>
  <c r="BE9" i="5" s="1"/>
  <c r="BD6" i="5"/>
  <c r="BD9" i="5" s="1"/>
  <c r="BC6" i="5"/>
  <c r="BC9" i="5" s="1"/>
  <c r="BB6" i="5"/>
  <c r="BB9" i="5" s="1"/>
  <c r="BA6" i="5"/>
  <c r="BA9" i="5" s="1"/>
  <c r="AZ6" i="5"/>
  <c r="AZ9" i="5" s="1"/>
  <c r="AY6" i="5"/>
  <c r="AY9" i="5" s="1"/>
  <c r="AX6" i="5"/>
  <c r="AW6" i="5"/>
  <c r="AW9" i="5" s="1"/>
  <c r="AV6" i="5"/>
  <c r="AU6" i="5"/>
  <c r="AU9" i="5" s="1"/>
  <c r="AT6" i="5"/>
  <c r="AS6" i="5"/>
  <c r="AS9" i="5" s="1"/>
  <c r="AR6" i="5"/>
  <c r="AR9" i="5" s="1"/>
  <c r="AQ6" i="5"/>
  <c r="AQ9" i="5" s="1"/>
  <c r="AP6" i="5"/>
  <c r="AP9" i="5" s="1"/>
  <c r="AO6" i="5"/>
  <c r="AO9" i="5" s="1"/>
  <c r="AN6" i="5"/>
  <c r="AN9" i="5" s="1"/>
  <c r="AM6" i="5"/>
  <c r="AM9" i="5" s="1"/>
  <c r="AL6" i="5"/>
  <c r="AK6" i="5"/>
  <c r="AK9" i="5" s="1"/>
  <c r="AJ6" i="5"/>
  <c r="AI6" i="5"/>
  <c r="AI9" i="5" s="1"/>
  <c r="AH6" i="5"/>
  <c r="AG6" i="5"/>
  <c r="AG9" i="5" s="1"/>
  <c r="AF6" i="5"/>
  <c r="AF9" i="5" s="1"/>
  <c r="AE6" i="5"/>
  <c r="AE9" i="5" s="1"/>
  <c r="AD6" i="5"/>
  <c r="AD9" i="5" s="1"/>
  <c r="AC6" i="5"/>
  <c r="AC9" i="5" s="1"/>
  <c r="AB6" i="5"/>
  <c r="AB9" i="5" s="1"/>
  <c r="AA6" i="5"/>
  <c r="AA9" i="5" s="1"/>
  <c r="Z6" i="5"/>
  <c r="Y6" i="5"/>
  <c r="Y9" i="5" s="1"/>
  <c r="X6" i="5"/>
  <c r="W6" i="5"/>
  <c r="W9" i="5" s="1"/>
  <c r="V6" i="5"/>
  <c r="U6" i="5"/>
  <c r="U9" i="5" s="1"/>
  <c r="T6" i="5"/>
  <c r="T9" i="5" s="1"/>
  <c r="S6" i="5"/>
  <c r="S9" i="5" s="1"/>
  <c r="R6" i="5"/>
  <c r="R9" i="5" s="1"/>
  <c r="Q6" i="5"/>
  <c r="Q9" i="5" s="1"/>
  <c r="P6" i="5"/>
  <c r="P9" i="5" s="1"/>
  <c r="O6" i="5"/>
  <c r="O9" i="5" s="1"/>
  <c r="N6" i="5"/>
  <c r="M6" i="5"/>
  <c r="M9" i="5" s="1"/>
  <c r="L6" i="5"/>
  <c r="K6" i="5"/>
  <c r="K9" i="5" s="1"/>
  <c r="J6" i="5"/>
  <c r="I6" i="5"/>
  <c r="I9" i="5" s="1"/>
  <c r="H6" i="5"/>
  <c r="H9" i="5" s="1"/>
  <c r="G6" i="5"/>
  <c r="G9" i="5" s="1"/>
  <c r="F6" i="5"/>
  <c r="F9" i="5" s="1"/>
  <c r="E6" i="5"/>
  <c r="E9" i="5" s="1"/>
  <c r="D6" i="5"/>
  <c r="D9" i="5" s="1"/>
  <c r="C6" i="5"/>
  <c r="C9" i="5" s="1"/>
  <c r="BK5" i="5"/>
  <c r="BJ5" i="5"/>
  <c r="BI5" i="5"/>
  <c r="BH5" i="5"/>
  <c r="BG5" i="5"/>
  <c r="BF5" i="5"/>
  <c r="BE5" i="5"/>
  <c r="BD5" i="5"/>
  <c r="BD16" i="5" s="1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F16" i="5" s="1"/>
  <c r="AE5" i="5"/>
  <c r="AD5" i="5"/>
  <c r="AC5" i="5"/>
  <c r="AB5" i="5"/>
  <c r="AA5" i="5"/>
  <c r="Z5" i="5"/>
  <c r="Y5" i="5"/>
  <c r="X5" i="5"/>
  <c r="W5" i="5"/>
  <c r="V5" i="5"/>
  <c r="U5" i="5"/>
  <c r="T5" i="5"/>
  <c r="T16" i="5" s="1"/>
  <c r="S5" i="5"/>
  <c r="R5" i="5"/>
  <c r="Q5" i="5"/>
  <c r="P5" i="5"/>
  <c r="O5" i="5"/>
  <c r="N5" i="5"/>
  <c r="M5" i="5"/>
  <c r="L5" i="5"/>
  <c r="K5" i="5"/>
  <c r="J5" i="5"/>
  <c r="I5" i="5"/>
  <c r="H5" i="5"/>
  <c r="H16" i="5" s="1"/>
  <c r="G5" i="5"/>
  <c r="F5" i="5"/>
  <c r="E5" i="5"/>
  <c r="D5" i="5"/>
  <c r="C5" i="5"/>
  <c r="BK4" i="5"/>
  <c r="BK17" i="5" s="1"/>
  <c r="BJ4" i="5"/>
  <c r="BJ17" i="5" s="1"/>
  <c r="BI4" i="5"/>
  <c r="BI17" i="5" s="1"/>
  <c r="BH4" i="5"/>
  <c r="BH17" i="5" s="1"/>
  <c r="BG4" i="5"/>
  <c r="BG17" i="5" s="1"/>
  <c r="BF4" i="5"/>
  <c r="BE4" i="5"/>
  <c r="BE17" i="5" s="1"/>
  <c r="BD4" i="5"/>
  <c r="BC4" i="5"/>
  <c r="BC17" i="5" s="1"/>
  <c r="BB4" i="5"/>
  <c r="BA4" i="5"/>
  <c r="AZ4" i="5"/>
  <c r="AZ17" i="5" s="1"/>
  <c r="AY4" i="5"/>
  <c r="AY17" i="5" s="1"/>
  <c r="AX4" i="5"/>
  <c r="AX17" i="5" s="1"/>
  <c r="AW4" i="5"/>
  <c r="AW17" i="5" s="1"/>
  <c r="AV4" i="5"/>
  <c r="AV17" i="5" s="1"/>
  <c r="AU4" i="5"/>
  <c r="AU17" i="5" s="1"/>
  <c r="AT4" i="5"/>
  <c r="AS4" i="5"/>
  <c r="AS17" i="5" s="1"/>
  <c r="AR4" i="5"/>
  <c r="AQ4" i="5"/>
  <c r="AQ17" i="5" s="1"/>
  <c r="AP4" i="5"/>
  <c r="AO4" i="5"/>
  <c r="AN4" i="5"/>
  <c r="AN17" i="5" s="1"/>
  <c r="AM4" i="5"/>
  <c r="AM17" i="5" s="1"/>
  <c r="AL4" i="5"/>
  <c r="AL17" i="5" s="1"/>
  <c r="AK4" i="5"/>
  <c r="AK17" i="5" s="1"/>
  <c r="AJ4" i="5"/>
  <c r="AJ17" i="5" s="1"/>
  <c r="AI4" i="5"/>
  <c r="AI17" i="5" s="1"/>
  <c r="AH4" i="5"/>
  <c r="AG4" i="5"/>
  <c r="AG17" i="5" s="1"/>
  <c r="AF4" i="5"/>
  <c r="AE4" i="5"/>
  <c r="AE17" i="5" s="1"/>
  <c r="AD4" i="5"/>
  <c r="AC4" i="5"/>
  <c r="AB4" i="5"/>
  <c r="AB17" i="5" s="1"/>
  <c r="AA4" i="5"/>
  <c r="AA17" i="5" s="1"/>
  <c r="Z4" i="5"/>
  <c r="Z17" i="5" s="1"/>
  <c r="Y4" i="5"/>
  <c r="Y17" i="5" s="1"/>
  <c r="X4" i="5"/>
  <c r="X17" i="5" s="1"/>
  <c r="W4" i="5"/>
  <c r="W17" i="5" s="1"/>
  <c r="V4" i="5"/>
  <c r="U4" i="5"/>
  <c r="U17" i="5" s="1"/>
  <c r="T4" i="5"/>
  <c r="S4" i="5"/>
  <c r="S17" i="5" s="1"/>
  <c r="R4" i="5"/>
  <c r="Q4" i="5"/>
  <c r="P4" i="5"/>
  <c r="P17" i="5" s="1"/>
  <c r="O4" i="5"/>
  <c r="O17" i="5" s="1"/>
  <c r="N4" i="5"/>
  <c r="N17" i="5" s="1"/>
  <c r="M4" i="5"/>
  <c r="M17" i="5" s="1"/>
  <c r="L4" i="5"/>
  <c r="L17" i="5" s="1"/>
  <c r="K4" i="5"/>
  <c r="K17" i="5" s="1"/>
  <c r="J4" i="5"/>
  <c r="I4" i="5"/>
  <c r="I17" i="5" s="1"/>
  <c r="H4" i="5"/>
  <c r="G4" i="5"/>
  <c r="G17" i="5" s="1"/>
  <c r="F4" i="5"/>
  <c r="E4" i="5"/>
  <c r="D4" i="5"/>
  <c r="D17" i="5" s="1"/>
  <c r="C4" i="5"/>
  <c r="C17" i="5" s="1"/>
  <c r="M18" i="4"/>
  <c r="L18" i="4"/>
  <c r="K18" i="4"/>
  <c r="J18" i="4"/>
  <c r="I18" i="4"/>
  <c r="H18" i="4"/>
  <c r="G18" i="4"/>
  <c r="F18" i="4"/>
  <c r="E18" i="4"/>
  <c r="D18" i="4"/>
  <c r="C18" i="4"/>
  <c r="L17" i="4"/>
  <c r="J17" i="4"/>
  <c r="M14" i="4"/>
  <c r="M16" i="4" s="1"/>
  <c r="L14" i="4"/>
  <c r="L15" i="4" s="1"/>
  <c r="K14" i="4"/>
  <c r="K16" i="4" s="1"/>
  <c r="J14" i="4"/>
  <c r="J16" i="4" s="1"/>
  <c r="I14" i="4"/>
  <c r="H14" i="4"/>
  <c r="H16" i="4" s="1"/>
  <c r="G14" i="4"/>
  <c r="F14" i="4"/>
  <c r="F16" i="4" s="1"/>
  <c r="E14" i="4"/>
  <c r="E16" i="4" s="1"/>
  <c r="D14" i="4"/>
  <c r="D16" i="4" s="1"/>
  <c r="C14" i="4"/>
  <c r="C16" i="4" s="1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L10" i="4"/>
  <c r="J10" i="4"/>
  <c r="G10" i="4"/>
  <c r="L9" i="4"/>
  <c r="M8" i="4"/>
  <c r="L8" i="4"/>
  <c r="K8" i="4"/>
  <c r="J8" i="4"/>
  <c r="I8" i="4"/>
  <c r="H8" i="4"/>
  <c r="G8" i="4"/>
  <c r="F8" i="4"/>
  <c r="E8" i="4"/>
  <c r="D8" i="4"/>
  <c r="C8" i="4"/>
  <c r="M7" i="4"/>
  <c r="M10" i="4" s="1"/>
  <c r="L7" i="4"/>
  <c r="K7" i="4"/>
  <c r="K10" i="4" s="1"/>
  <c r="J7" i="4"/>
  <c r="I7" i="4"/>
  <c r="I10" i="4" s="1"/>
  <c r="H7" i="4"/>
  <c r="H10" i="4" s="1"/>
  <c r="G7" i="4"/>
  <c r="F7" i="4"/>
  <c r="F10" i="4" s="1"/>
  <c r="E7" i="4"/>
  <c r="E10" i="4" s="1"/>
  <c r="D7" i="4"/>
  <c r="D10" i="4" s="1"/>
  <c r="C7" i="4"/>
  <c r="C10" i="4" s="1"/>
  <c r="M6" i="4"/>
  <c r="M9" i="4" s="1"/>
  <c r="L6" i="4"/>
  <c r="K6" i="4"/>
  <c r="K9" i="4" s="1"/>
  <c r="J6" i="4"/>
  <c r="J9" i="4" s="1"/>
  <c r="I6" i="4"/>
  <c r="I9" i="4" s="1"/>
  <c r="H6" i="4"/>
  <c r="H9" i="4" s="1"/>
  <c r="G6" i="4"/>
  <c r="F6" i="4"/>
  <c r="F9" i="4" s="1"/>
  <c r="E6" i="4"/>
  <c r="E9" i="4" s="1"/>
  <c r="D6" i="4"/>
  <c r="D9" i="4" s="1"/>
  <c r="C6" i="4"/>
  <c r="C9" i="4" s="1"/>
  <c r="B6" i="4"/>
  <c r="M5" i="4"/>
  <c r="L5" i="4"/>
  <c r="K5" i="4"/>
  <c r="J5" i="4"/>
  <c r="I5" i="4"/>
  <c r="H5" i="4"/>
  <c r="G5" i="4"/>
  <c r="F5" i="4"/>
  <c r="E5" i="4"/>
  <c r="D5" i="4"/>
  <c r="C5" i="4"/>
  <c r="B5" i="4"/>
  <c r="M4" i="4"/>
  <c r="M17" i="4" s="1"/>
  <c r="L4" i="4"/>
  <c r="K4" i="4"/>
  <c r="K17" i="4" s="1"/>
  <c r="J4" i="4"/>
  <c r="I4" i="4"/>
  <c r="H4" i="4"/>
  <c r="H17" i="4" s="1"/>
  <c r="G4" i="4"/>
  <c r="G17" i="4" s="1"/>
  <c r="F4" i="4"/>
  <c r="F17" i="4" s="1"/>
  <c r="E4" i="4"/>
  <c r="E17" i="4" s="1"/>
  <c r="D4" i="4"/>
  <c r="D17" i="4" s="1"/>
  <c r="C4" i="4"/>
  <c r="C17" i="4" s="1"/>
  <c r="B16" i="3"/>
  <c r="B11" i="3"/>
  <c r="B5" i="3"/>
  <c r="B4" i="3"/>
  <c r="B3" i="3"/>
  <c r="AB212" i="2"/>
  <c r="AA212" i="2"/>
  <c r="X212" i="2"/>
  <c r="Q212" i="2"/>
  <c r="B12" i="8" s="1"/>
  <c r="P212" i="2"/>
  <c r="L212" i="2"/>
  <c r="M212" i="2" s="1"/>
  <c r="K212" i="2"/>
  <c r="J212" i="2"/>
  <c r="B6" i="6" s="1"/>
  <c r="F212" i="2"/>
  <c r="B6" i="9" s="1"/>
  <c r="D212" i="2"/>
  <c r="B4" i="4" s="1"/>
  <c r="W211" i="2"/>
  <c r="R211" i="2"/>
  <c r="S211" i="2" s="1"/>
  <c r="O211" i="2"/>
  <c r="M211" i="2"/>
  <c r="N211" i="2" s="1"/>
  <c r="I211" i="2"/>
  <c r="W210" i="2"/>
  <c r="S210" i="2"/>
  <c r="R210" i="2"/>
  <c r="O210" i="2"/>
  <c r="M210" i="2"/>
  <c r="N210" i="2" s="1"/>
  <c r="I210" i="2"/>
  <c r="W209" i="2"/>
  <c r="R209" i="2"/>
  <c r="S209" i="2" s="1"/>
  <c r="O209" i="2"/>
  <c r="M209" i="2"/>
  <c r="N209" i="2" s="1"/>
  <c r="I209" i="2"/>
  <c r="W208" i="2"/>
  <c r="S208" i="2"/>
  <c r="R208" i="2"/>
  <c r="O208" i="2"/>
  <c r="N208" i="2"/>
  <c r="M208" i="2"/>
  <c r="I208" i="2"/>
  <c r="W207" i="2"/>
  <c r="S207" i="2"/>
  <c r="R207" i="2"/>
  <c r="O207" i="2"/>
  <c r="M207" i="2"/>
  <c r="N207" i="2" s="1"/>
  <c r="I207" i="2"/>
  <c r="W206" i="2"/>
  <c r="S206" i="2"/>
  <c r="R206" i="2"/>
  <c r="O206" i="2"/>
  <c r="M206" i="2"/>
  <c r="N206" i="2" s="1"/>
  <c r="I206" i="2"/>
  <c r="W205" i="2"/>
  <c r="S205" i="2"/>
  <c r="R205" i="2"/>
  <c r="O205" i="2"/>
  <c r="M205" i="2"/>
  <c r="N205" i="2" s="1"/>
  <c r="I205" i="2"/>
  <c r="W204" i="2"/>
  <c r="S204" i="2"/>
  <c r="R204" i="2"/>
  <c r="O204" i="2"/>
  <c r="M204" i="2"/>
  <c r="N204" i="2" s="1"/>
  <c r="I204" i="2"/>
  <c r="W203" i="2"/>
  <c r="R203" i="2"/>
  <c r="S203" i="2" s="1"/>
  <c r="O203" i="2"/>
  <c r="M203" i="2"/>
  <c r="N203" i="2" s="1"/>
  <c r="I203" i="2"/>
  <c r="W202" i="2"/>
  <c r="S202" i="2"/>
  <c r="R202" i="2"/>
  <c r="O202" i="2"/>
  <c r="M202" i="2"/>
  <c r="N202" i="2" s="1"/>
  <c r="I202" i="2"/>
  <c r="W201" i="2"/>
  <c r="S201" i="2"/>
  <c r="R201" i="2"/>
  <c r="O201" i="2"/>
  <c r="M201" i="2"/>
  <c r="N201" i="2" s="1"/>
  <c r="I201" i="2"/>
  <c r="W200" i="2"/>
  <c r="R200" i="2"/>
  <c r="S200" i="2" s="1"/>
  <c r="O200" i="2"/>
  <c r="M200" i="2"/>
  <c r="N200" i="2" s="1"/>
  <c r="I200" i="2"/>
  <c r="W199" i="2"/>
  <c r="R199" i="2"/>
  <c r="S199" i="2" s="1"/>
  <c r="O199" i="2"/>
  <c r="M199" i="2"/>
  <c r="N199" i="2" s="1"/>
  <c r="I199" i="2"/>
  <c r="W198" i="2"/>
  <c r="S198" i="2"/>
  <c r="R198" i="2"/>
  <c r="O198" i="2"/>
  <c r="M198" i="2"/>
  <c r="N198" i="2" s="1"/>
  <c r="I198" i="2"/>
  <c r="W197" i="2"/>
  <c r="R197" i="2"/>
  <c r="S197" i="2" s="1"/>
  <c r="O197" i="2"/>
  <c r="M197" i="2"/>
  <c r="N197" i="2" s="1"/>
  <c r="I197" i="2"/>
  <c r="W196" i="2"/>
  <c r="R196" i="2"/>
  <c r="S196" i="2" s="1"/>
  <c r="O196" i="2"/>
  <c r="M196" i="2"/>
  <c r="N196" i="2" s="1"/>
  <c r="I196" i="2"/>
  <c r="W195" i="2"/>
  <c r="S195" i="2"/>
  <c r="R195" i="2"/>
  <c r="O195" i="2"/>
  <c r="N195" i="2"/>
  <c r="M195" i="2"/>
  <c r="I195" i="2"/>
  <c r="W194" i="2"/>
  <c r="R194" i="2"/>
  <c r="S194" i="2" s="1"/>
  <c r="O194" i="2"/>
  <c r="M194" i="2"/>
  <c r="N194" i="2" s="1"/>
  <c r="I194" i="2"/>
  <c r="W193" i="2"/>
  <c r="R193" i="2"/>
  <c r="S193" i="2" s="1"/>
  <c r="O193" i="2"/>
  <c r="M193" i="2"/>
  <c r="N193" i="2" s="1"/>
  <c r="I193" i="2"/>
  <c r="W192" i="2"/>
  <c r="S192" i="2"/>
  <c r="R192" i="2"/>
  <c r="O192" i="2"/>
  <c r="M192" i="2"/>
  <c r="N192" i="2" s="1"/>
  <c r="I192" i="2"/>
  <c r="W191" i="2"/>
  <c r="R191" i="2"/>
  <c r="S191" i="2" s="1"/>
  <c r="O191" i="2"/>
  <c r="M191" i="2"/>
  <c r="N191" i="2" s="1"/>
  <c r="I191" i="2"/>
  <c r="W190" i="2"/>
  <c r="S190" i="2"/>
  <c r="R190" i="2"/>
  <c r="O190" i="2"/>
  <c r="N190" i="2"/>
  <c r="M190" i="2"/>
  <c r="I190" i="2"/>
  <c r="W189" i="2"/>
  <c r="S189" i="2"/>
  <c r="R189" i="2"/>
  <c r="O189" i="2"/>
  <c r="M189" i="2"/>
  <c r="N189" i="2" s="1"/>
  <c r="I189" i="2"/>
  <c r="W188" i="2"/>
  <c r="S188" i="2"/>
  <c r="R188" i="2"/>
  <c r="O188" i="2"/>
  <c r="M188" i="2"/>
  <c r="N188" i="2" s="1"/>
  <c r="I188" i="2"/>
  <c r="W187" i="2"/>
  <c r="S187" i="2"/>
  <c r="R187" i="2"/>
  <c r="O187" i="2"/>
  <c r="M187" i="2"/>
  <c r="N187" i="2" s="1"/>
  <c r="I187" i="2"/>
  <c r="W186" i="2"/>
  <c r="S186" i="2"/>
  <c r="R186" i="2"/>
  <c r="O186" i="2"/>
  <c r="M186" i="2"/>
  <c r="N186" i="2" s="1"/>
  <c r="I186" i="2"/>
  <c r="W185" i="2"/>
  <c r="R185" i="2"/>
  <c r="S185" i="2" s="1"/>
  <c r="O185" i="2"/>
  <c r="M185" i="2"/>
  <c r="N185" i="2" s="1"/>
  <c r="I185" i="2"/>
  <c r="W184" i="2"/>
  <c r="R184" i="2"/>
  <c r="S184" i="2" s="1"/>
  <c r="O184" i="2"/>
  <c r="M184" i="2"/>
  <c r="N184" i="2" s="1"/>
  <c r="I184" i="2"/>
  <c r="W183" i="2"/>
  <c r="S183" i="2"/>
  <c r="R183" i="2"/>
  <c r="O183" i="2"/>
  <c r="M183" i="2"/>
  <c r="N183" i="2" s="1"/>
  <c r="I183" i="2"/>
  <c r="W182" i="2"/>
  <c r="R182" i="2"/>
  <c r="S182" i="2" s="1"/>
  <c r="O182" i="2"/>
  <c r="M182" i="2"/>
  <c r="N182" i="2" s="1"/>
  <c r="I182" i="2"/>
  <c r="W181" i="2"/>
  <c r="R181" i="2"/>
  <c r="S181" i="2" s="1"/>
  <c r="O181" i="2"/>
  <c r="M181" i="2"/>
  <c r="N181" i="2" s="1"/>
  <c r="I181" i="2"/>
  <c r="W180" i="2"/>
  <c r="S180" i="2"/>
  <c r="R180" i="2"/>
  <c r="O180" i="2"/>
  <c r="M180" i="2"/>
  <c r="N180" i="2" s="1"/>
  <c r="I180" i="2"/>
  <c r="W179" i="2"/>
  <c r="R179" i="2"/>
  <c r="S179" i="2" s="1"/>
  <c r="O179" i="2"/>
  <c r="M179" i="2"/>
  <c r="N179" i="2" s="1"/>
  <c r="I179" i="2"/>
  <c r="W178" i="2"/>
  <c r="R178" i="2"/>
  <c r="S178" i="2" s="1"/>
  <c r="O178" i="2"/>
  <c r="M178" i="2"/>
  <c r="N178" i="2" s="1"/>
  <c r="I178" i="2"/>
  <c r="W177" i="2"/>
  <c r="S177" i="2"/>
  <c r="R177" i="2"/>
  <c r="O177" i="2"/>
  <c r="N177" i="2"/>
  <c r="M177" i="2"/>
  <c r="I177" i="2"/>
  <c r="W176" i="2"/>
  <c r="R176" i="2"/>
  <c r="S176" i="2" s="1"/>
  <c r="O176" i="2"/>
  <c r="M176" i="2"/>
  <c r="N176" i="2" s="1"/>
  <c r="I176" i="2"/>
  <c r="W175" i="2"/>
  <c r="R175" i="2"/>
  <c r="S175" i="2" s="1"/>
  <c r="O175" i="2"/>
  <c r="M175" i="2"/>
  <c r="N175" i="2" s="1"/>
  <c r="I175" i="2"/>
  <c r="W174" i="2"/>
  <c r="S174" i="2"/>
  <c r="R174" i="2"/>
  <c r="O174" i="2"/>
  <c r="M174" i="2"/>
  <c r="N174" i="2" s="1"/>
  <c r="I174" i="2"/>
  <c r="W173" i="2"/>
  <c r="R173" i="2"/>
  <c r="S173" i="2" s="1"/>
  <c r="O173" i="2"/>
  <c r="M173" i="2"/>
  <c r="N173" i="2" s="1"/>
  <c r="I173" i="2"/>
  <c r="W172" i="2"/>
  <c r="S172" i="2"/>
  <c r="R172" i="2"/>
  <c r="O172" i="2"/>
  <c r="N172" i="2"/>
  <c r="M172" i="2"/>
  <c r="I172" i="2"/>
  <c r="W171" i="2"/>
  <c r="S171" i="2"/>
  <c r="R171" i="2"/>
  <c r="O171" i="2"/>
  <c r="M171" i="2"/>
  <c r="N171" i="2" s="1"/>
  <c r="I171" i="2"/>
  <c r="W170" i="2"/>
  <c r="S170" i="2"/>
  <c r="R170" i="2"/>
  <c r="O170" i="2"/>
  <c r="M170" i="2"/>
  <c r="N170" i="2" s="1"/>
  <c r="I170" i="2"/>
  <c r="W169" i="2"/>
  <c r="S169" i="2"/>
  <c r="R169" i="2"/>
  <c r="O169" i="2"/>
  <c r="M169" i="2"/>
  <c r="N169" i="2" s="1"/>
  <c r="I169" i="2"/>
  <c r="W168" i="2"/>
  <c r="S168" i="2"/>
  <c r="R168" i="2"/>
  <c r="O168" i="2"/>
  <c r="M168" i="2"/>
  <c r="N168" i="2" s="1"/>
  <c r="I168" i="2"/>
  <c r="W167" i="2"/>
  <c r="R167" i="2"/>
  <c r="S167" i="2" s="1"/>
  <c r="O167" i="2"/>
  <c r="M167" i="2"/>
  <c r="N167" i="2" s="1"/>
  <c r="I167" i="2"/>
  <c r="W166" i="2"/>
  <c r="R166" i="2"/>
  <c r="S166" i="2" s="1"/>
  <c r="O166" i="2"/>
  <c r="M166" i="2"/>
  <c r="N166" i="2" s="1"/>
  <c r="I166" i="2"/>
  <c r="W165" i="2"/>
  <c r="S165" i="2"/>
  <c r="R165" i="2"/>
  <c r="O165" i="2"/>
  <c r="M165" i="2"/>
  <c r="N165" i="2" s="1"/>
  <c r="I165" i="2"/>
  <c r="W164" i="2"/>
  <c r="R164" i="2"/>
  <c r="S164" i="2" s="1"/>
  <c r="O164" i="2"/>
  <c r="M164" i="2"/>
  <c r="N164" i="2" s="1"/>
  <c r="I164" i="2"/>
  <c r="W163" i="2"/>
  <c r="S163" i="2"/>
  <c r="R163" i="2"/>
  <c r="O163" i="2"/>
  <c r="N163" i="2"/>
  <c r="M163" i="2"/>
  <c r="I163" i="2"/>
  <c r="W162" i="2"/>
  <c r="S162" i="2"/>
  <c r="R162" i="2"/>
  <c r="O162" i="2"/>
  <c r="M162" i="2"/>
  <c r="N162" i="2" s="1"/>
  <c r="I162" i="2"/>
  <c r="W161" i="2"/>
  <c r="S161" i="2"/>
  <c r="R161" i="2"/>
  <c r="O161" i="2"/>
  <c r="M161" i="2"/>
  <c r="N161" i="2" s="1"/>
  <c r="I161" i="2"/>
  <c r="W160" i="2"/>
  <c r="R160" i="2"/>
  <c r="S160" i="2" s="1"/>
  <c r="O160" i="2"/>
  <c r="M160" i="2"/>
  <c r="N160" i="2" s="1"/>
  <c r="I160" i="2"/>
  <c r="W159" i="2"/>
  <c r="S159" i="2"/>
  <c r="R159" i="2"/>
  <c r="O159" i="2"/>
  <c r="M159" i="2"/>
  <c r="N159" i="2" s="1"/>
  <c r="I159" i="2"/>
  <c r="W158" i="2"/>
  <c r="R158" i="2"/>
  <c r="S158" i="2" s="1"/>
  <c r="O158" i="2"/>
  <c r="N158" i="2"/>
  <c r="M158" i="2"/>
  <c r="I158" i="2"/>
  <c r="W157" i="2"/>
  <c r="R157" i="2"/>
  <c r="S157" i="2" s="1"/>
  <c r="O157" i="2"/>
  <c r="M157" i="2"/>
  <c r="N157" i="2" s="1"/>
  <c r="I157" i="2"/>
  <c r="W156" i="2"/>
  <c r="S156" i="2"/>
  <c r="R156" i="2"/>
  <c r="O156" i="2"/>
  <c r="M156" i="2"/>
  <c r="N156" i="2" s="1"/>
  <c r="I156" i="2"/>
  <c r="W155" i="2"/>
  <c r="S155" i="2"/>
  <c r="R155" i="2"/>
  <c r="O155" i="2"/>
  <c r="M155" i="2"/>
  <c r="N155" i="2" s="1"/>
  <c r="I155" i="2"/>
  <c r="W154" i="2"/>
  <c r="R154" i="2"/>
  <c r="S154" i="2" s="1"/>
  <c r="O154" i="2"/>
  <c r="N154" i="2"/>
  <c r="M154" i="2"/>
  <c r="I154" i="2"/>
  <c r="W153" i="2"/>
  <c r="S153" i="2"/>
  <c r="R153" i="2"/>
  <c r="O153" i="2"/>
  <c r="N153" i="2"/>
  <c r="M153" i="2"/>
  <c r="I153" i="2"/>
  <c r="W152" i="2"/>
  <c r="S152" i="2"/>
  <c r="R152" i="2"/>
  <c r="O152" i="2"/>
  <c r="N152" i="2"/>
  <c r="M152" i="2"/>
  <c r="I152" i="2"/>
  <c r="W151" i="2"/>
  <c r="S151" i="2"/>
  <c r="R151" i="2"/>
  <c r="O151" i="2"/>
  <c r="M151" i="2"/>
  <c r="N151" i="2" s="1"/>
  <c r="I151" i="2"/>
  <c r="W150" i="2"/>
  <c r="S150" i="2"/>
  <c r="R150" i="2"/>
  <c r="O150" i="2"/>
  <c r="M150" i="2"/>
  <c r="N150" i="2" s="1"/>
  <c r="I150" i="2"/>
  <c r="W149" i="2"/>
  <c r="R149" i="2"/>
  <c r="S149" i="2" s="1"/>
  <c r="O149" i="2"/>
  <c r="N149" i="2"/>
  <c r="M149" i="2"/>
  <c r="I149" i="2"/>
  <c r="W148" i="2"/>
  <c r="R148" i="2"/>
  <c r="S148" i="2" s="1"/>
  <c r="O148" i="2"/>
  <c r="M148" i="2"/>
  <c r="N148" i="2" s="1"/>
  <c r="I148" i="2"/>
  <c r="W147" i="2"/>
  <c r="S147" i="2"/>
  <c r="R147" i="2"/>
  <c r="O147" i="2"/>
  <c r="M147" i="2"/>
  <c r="N147" i="2" s="1"/>
  <c r="I147" i="2"/>
  <c r="W146" i="2"/>
  <c r="R146" i="2"/>
  <c r="S146" i="2" s="1"/>
  <c r="O146" i="2"/>
  <c r="M146" i="2"/>
  <c r="N146" i="2" s="1"/>
  <c r="I146" i="2"/>
  <c r="W145" i="2"/>
  <c r="R145" i="2"/>
  <c r="S145" i="2" s="1"/>
  <c r="O145" i="2"/>
  <c r="M145" i="2"/>
  <c r="N145" i="2" s="1"/>
  <c r="I145" i="2"/>
  <c r="W144" i="2"/>
  <c r="S144" i="2"/>
  <c r="R144" i="2"/>
  <c r="O144" i="2"/>
  <c r="N144" i="2"/>
  <c r="M144" i="2"/>
  <c r="I144" i="2"/>
  <c r="W143" i="2"/>
  <c r="R143" i="2"/>
  <c r="S143" i="2" s="1"/>
  <c r="O143" i="2"/>
  <c r="M143" i="2"/>
  <c r="N143" i="2" s="1"/>
  <c r="I143" i="2"/>
  <c r="W142" i="2"/>
  <c r="S142" i="2"/>
  <c r="R142" i="2"/>
  <c r="O142" i="2"/>
  <c r="N142" i="2"/>
  <c r="M142" i="2"/>
  <c r="I142" i="2"/>
  <c r="W141" i="2"/>
  <c r="S141" i="2"/>
  <c r="R141" i="2"/>
  <c r="O141" i="2"/>
  <c r="M141" i="2"/>
  <c r="N141" i="2" s="1"/>
  <c r="I141" i="2"/>
  <c r="W140" i="2"/>
  <c r="S140" i="2"/>
  <c r="R140" i="2"/>
  <c r="O140" i="2"/>
  <c r="M140" i="2"/>
  <c r="N140" i="2" s="1"/>
  <c r="I140" i="2"/>
  <c r="W139" i="2"/>
  <c r="R139" i="2"/>
  <c r="S139" i="2" s="1"/>
  <c r="O139" i="2"/>
  <c r="M139" i="2"/>
  <c r="N139" i="2" s="1"/>
  <c r="I139" i="2"/>
  <c r="W138" i="2"/>
  <c r="S138" i="2"/>
  <c r="R138" i="2"/>
  <c r="O138" i="2"/>
  <c r="N138" i="2"/>
  <c r="M138" i="2"/>
  <c r="I138" i="2"/>
  <c r="W137" i="2"/>
  <c r="R137" i="2"/>
  <c r="S137" i="2" s="1"/>
  <c r="O137" i="2"/>
  <c r="M137" i="2"/>
  <c r="N137" i="2" s="1"/>
  <c r="I137" i="2"/>
  <c r="W136" i="2"/>
  <c r="S136" i="2"/>
  <c r="R136" i="2"/>
  <c r="O136" i="2"/>
  <c r="M136" i="2"/>
  <c r="N136" i="2" s="1"/>
  <c r="I136" i="2"/>
  <c r="W135" i="2"/>
  <c r="S135" i="2"/>
  <c r="R135" i="2"/>
  <c r="O135" i="2"/>
  <c r="M135" i="2"/>
  <c r="N135" i="2" s="1"/>
  <c r="I135" i="2"/>
  <c r="W134" i="2"/>
  <c r="R134" i="2"/>
  <c r="S134" i="2" s="1"/>
  <c r="O134" i="2"/>
  <c r="M134" i="2"/>
  <c r="N134" i="2" s="1"/>
  <c r="I134" i="2"/>
  <c r="W133" i="2"/>
  <c r="S133" i="2"/>
  <c r="R133" i="2"/>
  <c r="O133" i="2"/>
  <c r="M133" i="2"/>
  <c r="N133" i="2" s="1"/>
  <c r="I133" i="2"/>
  <c r="W132" i="2"/>
  <c r="S132" i="2"/>
  <c r="R132" i="2"/>
  <c r="O132" i="2"/>
  <c r="M132" i="2"/>
  <c r="N132" i="2" s="1"/>
  <c r="I132" i="2"/>
  <c r="W131" i="2"/>
  <c r="R131" i="2"/>
  <c r="S131" i="2" s="1"/>
  <c r="O131" i="2"/>
  <c r="M131" i="2"/>
  <c r="N131" i="2" s="1"/>
  <c r="I131" i="2"/>
  <c r="W130" i="2"/>
  <c r="S130" i="2"/>
  <c r="R130" i="2"/>
  <c r="O130" i="2"/>
  <c r="M130" i="2"/>
  <c r="N130" i="2" s="1"/>
  <c r="I130" i="2"/>
  <c r="W129" i="2"/>
  <c r="S129" i="2"/>
  <c r="R129" i="2"/>
  <c r="O129" i="2"/>
  <c r="M129" i="2"/>
  <c r="N129" i="2" s="1"/>
  <c r="I129" i="2"/>
  <c r="W128" i="2"/>
  <c r="R128" i="2"/>
  <c r="S128" i="2" s="1"/>
  <c r="O128" i="2"/>
  <c r="M128" i="2"/>
  <c r="N128" i="2" s="1"/>
  <c r="I128" i="2"/>
  <c r="W127" i="2"/>
  <c r="S127" i="2"/>
  <c r="R127" i="2"/>
  <c r="O127" i="2"/>
  <c r="M127" i="2"/>
  <c r="N127" i="2" s="1"/>
  <c r="I127" i="2"/>
  <c r="W126" i="2"/>
  <c r="S126" i="2"/>
  <c r="R126" i="2"/>
  <c r="O126" i="2"/>
  <c r="N126" i="2"/>
  <c r="M126" i="2"/>
  <c r="I126" i="2"/>
  <c r="W125" i="2"/>
  <c r="R125" i="2"/>
  <c r="S125" i="2" s="1"/>
  <c r="O125" i="2"/>
  <c r="M125" i="2"/>
  <c r="N125" i="2" s="1"/>
  <c r="I125" i="2"/>
  <c r="W124" i="2"/>
  <c r="S124" i="2"/>
  <c r="R124" i="2"/>
  <c r="O124" i="2"/>
  <c r="M124" i="2"/>
  <c r="N124" i="2" s="1"/>
  <c r="I124" i="2"/>
  <c r="W123" i="2"/>
  <c r="S123" i="2"/>
  <c r="R123" i="2"/>
  <c r="O123" i="2"/>
  <c r="M123" i="2"/>
  <c r="N123" i="2" s="1"/>
  <c r="I123" i="2"/>
  <c r="W122" i="2"/>
  <c r="R122" i="2"/>
  <c r="S122" i="2" s="1"/>
  <c r="O122" i="2"/>
  <c r="M122" i="2"/>
  <c r="N122" i="2" s="1"/>
  <c r="I122" i="2"/>
  <c r="W121" i="2"/>
  <c r="S121" i="2"/>
  <c r="R121" i="2"/>
  <c r="O121" i="2"/>
  <c r="M121" i="2"/>
  <c r="N121" i="2" s="1"/>
  <c r="I121" i="2"/>
  <c r="W120" i="2"/>
  <c r="S120" i="2"/>
  <c r="R120" i="2"/>
  <c r="O120" i="2"/>
  <c r="M120" i="2"/>
  <c r="N120" i="2" s="1"/>
  <c r="I120" i="2"/>
  <c r="W119" i="2"/>
  <c r="R119" i="2"/>
  <c r="S119" i="2" s="1"/>
  <c r="O119" i="2"/>
  <c r="M119" i="2"/>
  <c r="N119" i="2" s="1"/>
  <c r="I119" i="2"/>
  <c r="W118" i="2"/>
  <c r="S118" i="2"/>
  <c r="R118" i="2"/>
  <c r="O118" i="2"/>
  <c r="M118" i="2"/>
  <c r="N118" i="2" s="1"/>
  <c r="I118" i="2"/>
  <c r="W117" i="2"/>
  <c r="S117" i="2"/>
  <c r="R117" i="2"/>
  <c r="O117" i="2"/>
  <c r="M117" i="2"/>
  <c r="N117" i="2" s="1"/>
  <c r="I117" i="2"/>
  <c r="W116" i="2"/>
  <c r="R116" i="2"/>
  <c r="S116" i="2" s="1"/>
  <c r="O116" i="2"/>
  <c r="M116" i="2"/>
  <c r="N116" i="2" s="1"/>
  <c r="I116" i="2"/>
  <c r="W115" i="2"/>
  <c r="S115" i="2"/>
  <c r="R115" i="2"/>
  <c r="O115" i="2"/>
  <c r="M115" i="2"/>
  <c r="N115" i="2" s="1"/>
  <c r="I115" i="2"/>
  <c r="W114" i="2"/>
  <c r="S114" i="2"/>
  <c r="R114" i="2"/>
  <c r="O114" i="2"/>
  <c r="M114" i="2"/>
  <c r="N114" i="2" s="1"/>
  <c r="I114" i="2"/>
  <c r="W113" i="2"/>
  <c r="R113" i="2"/>
  <c r="S113" i="2" s="1"/>
  <c r="O113" i="2"/>
  <c r="M113" i="2"/>
  <c r="N113" i="2" s="1"/>
  <c r="I113" i="2"/>
  <c r="W112" i="2"/>
  <c r="S112" i="2"/>
  <c r="R112" i="2"/>
  <c r="O112" i="2"/>
  <c r="M112" i="2"/>
  <c r="N112" i="2" s="1"/>
  <c r="I112" i="2"/>
  <c r="W111" i="2"/>
  <c r="S111" i="2"/>
  <c r="R111" i="2"/>
  <c r="O111" i="2"/>
  <c r="M111" i="2"/>
  <c r="N111" i="2" s="1"/>
  <c r="I111" i="2"/>
  <c r="W110" i="2"/>
  <c r="R110" i="2"/>
  <c r="S110" i="2" s="1"/>
  <c r="O110" i="2"/>
  <c r="M110" i="2"/>
  <c r="N110" i="2" s="1"/>
  <c r="I110" i="2"/>
  <c r="W109" i="2"/>
  <c r="S109" i="2"/>
  <c r="R109" i="2"/>
  <c r="O109" i="2"/>
  <c r="M109" i="2"/>
  <c r="N109" i="2" s="1"/>
  <c r="I109" i="2"/>
  <c r="W108" i="2"/>
  <c r="S108" i="2"/>
  <c r="R108" i="2"/>
  <c r="O108" i="2"/>
  <c r="M108" i="2"/>
  <c r="N108" i="2" s="1"/>
  <c r="I108" i="2"/>
  <c r="W107" i="2"/>
  <c r="R107" i="2"/>
  <c r="S107" i="2" s="1"/>
  <c r="O107" i="2"/>
  <c r="M107" i="2"/>
  <c r="N107" i="2" s="1"/>
  <c r="I107" i="2"/>
  <c r="W106" i="2"/>
  <c r="S106" i="2"/>
  <c r="R106" i="2"/>
  <c r="O106" i="2"/>
  <c r="M106" i="2"/>
  <c r="N106" i="2" s="1"/>
  <c r="I106" i="2"/>
  <c r="W105" i="2"/>
  <c r="S105" i="2"/>
  <c r="R105" i="2"/>
  <c r="O105" i="2"/>
  <c r="M105" i="2"/>
  <c r="N105" i="2" s="1"/>
  <c r="I105" i="2"/>
  <c r="W104" i="2"/>
  <c r="R104" i="2"/>
  <c r="S104" i="2" s="1"/>
  <c r="O104" i="2"/>
  <c r="M104" i="2"/>
  <c r="N104" i="2" s="1"/>
  <c r="I104" i="2"/>
  <c r="W103" i="2"/>
  <c r="S103" i="2"/>
  <c r="R103" i="2"/>
  <c r="O103" i="2"/>
  <c r="M103" i="2"/>
  <c r="N103" i="2" s="1"/>
  <c r="I103" i="2"/>
  <c r="W102" i="2"/>
  <c r="R102" i="2"/>
  <c r="S102" i="2" s="1"/>
  <c r="O102" i="2"/>
  <c r="N102" i="2"/>
  <c r="M102" i="2"/>
  <c r="I102" i="2"/>
  <c r="W101" i="2"/>
  <c r="R101" i="2"/>
  <c r="S101" i="2" s="1"/>
  <c r="O101" i="2"/>
  <c r="M101" i="2"/>
  <c r="N101" i="2" s="1"/>
  <c r="I101" i="2"/>
  <c r="W100" i="2"/>
  <c r="S100" i="2"/>
  <c r="R100" i="2"/>
  <c r="O100" i="2"/>
  <c r="M100" i="2"/>
  <c r="N100" i="2" s="1"/>
  <c r="I100" i="2"/>
  <c r="W99" i="2"/>
  <c r="S99" i="2"/>
  <c r="R99" i="2"/>
  <c r="O99" i="2"/>
  <c r="M99" i="2"/>
  <c r="N99" i="2" s="1"/>
  <c r="I99" i="2"/>
  <c r="W98" i="2"/>
  <c r="R98" i="2"/>
  <c r="S98" i="2" s="1"/>
  <c r="O98" i="2"/>
  <c r="M98" i="2"/>
  <c r="N98" i="2" s="1"/>
  <c r="I98" i="2"/>
  <c r="W97" i="2"/>
  <c r="S97" i="2"/>
  <c r="R97" i="2"/>
  <c r="O97" i="2"/>
  <c r="M97" i="2"/>
  <c r="N97" i="2" s="1"/>
  <c r="I97" i="2"/>
  <c r="W96" i="2"/>
  <c r="R96" i="2"/>
  <c r="S96" i="2" s="1"/>
  <c r="O96" i="2"/>
  <c r="M96" i="2"/>
  <c r="N96" i="2" s="1"/>
  <c r="I96" i="2"/>
  <c r="W95" i="2"/>
  <c r="R95" i="2"/>
  <c r="S95" i="2" s="1"/>
  <c r="O95" i="2"/>
  <c r="M95" i="2"/>
  <c r="N95" i="2" s="1"/>
  <c r="I95" i="2"/>
  <c r="W94" i="2"/>
  <c r="S94" i="2"/>
  <c r="R94" i="2"/>
  <c r="O94" i="2"/>
  <c r="M94" i="2"/>
  <c r="N94" i="2" s="1"/>
  <c r="I94" i="2"/>
  <c r="W93" i="2"/>
  <c r="R93" i="2"/>
  <c r="S93" i="2" s="1"/>
  <c r="O93" i="2"/>
  <c r="M93" i="2"/>
  <c r="N93" i="2" s="1"/>
  <c r="I93" i="2"/>
  <c r="W92" i="2"/>
  <c r="R92" i="2"/>
  <c r="S92" i="2" s="1"/>
  <c r="O92" i="2"/>
  <c r="M92" i="2"/>
  <c r="N92" i="2" s="1"/>
  <c r="I92" i="2"/>
  <c r="W91" i="2"/>
  <c r="S91" i="2"/>
  <c r="R91" i="2"/>
  <c r="O91" i="2"/>
  <c r="M91" i="2"/>
  <c r="N91" i="2" s="1"/>
  <c r="I91" i="2"/>
  <c r="W90" i="2"/>
  <c r="R90" i="2"/>
  <c r="S90" i="2" s="1"/>
  <c r="O90" i="2"/>
  <c r="N90" i="2"/>
  <c r="M90" i="2"/>
  <c r="I90" i="2"/>
  <c r="W89" i="2"/>
  <c r="R89" i="2"/>
  <c r="S89" i="2" s="1"/>
  <c r="O89" i="2"/>
  <c r="M89" i="2"/>
  <c r="N89" i="2" s="1"/>
  <c r="I89" i="2"/>
  <c r="W88" i="2"/>
  <c r="S88" i="2"/>
  <c r="R88" i="2"/>
  <c r="O88" i="2"/>
  <c r="M88" i="2"/>
  <c r="N88" i="2" s="1"/>
  <c r="I88" i="2"/>
  <c r="W87" i="2"/>
  <c r="R87" i="2"/>
  <c r="S87" i="2" s="1"/>
  <c r="O87" i="2"/>
  <c r="M87" i="2"/>
  <c r="N87" i="2" s="1"/>
  <c r="I87" i="2"/>
  <c r="W86" i="2"/>
  <c r="R86" i="2"/>
  <c r="S86" i="2" s="1"/>
  <c r="O86" i="2"/>
  <c r="M86" i="2"/>
  <c r="N86" i="2" s="1"/>
  <c r="I86" i="2"/>
  <c r="W85" i="2"/>
  <c r="S85" i="2"/>
  <c r="R85" i="2"/>
  <c r="O85" i="2"/>
  <c r="M85" i="2"/>
  <c r="N85" i="2" s="1"/>
  <c r="I85" i="2"/>
  <c r="W84" i="2"/>
  <c r="R84" i="2"/>
  <c r="S84" i="2" s="1"/>
  <c r="O84" i="2"/>
  <c r="M84" i="2"/>
  <c r="N84" i="2" s="1"/>
  <c r="I84" i="2"/>
  <c r="W83" i="2"/>
  <c r="R83" i="2"/>
  <c r="S83" i="2" s="1"/>
  <c r="O83" i="2"/>
  <c r="M83" i="2"/>
  <c r="N83" i="2" s="1"/>
  <c r="I83" i="2"/>
  <c r="W82" i="2"/>
  <c r="S82" i="2"/>
  <c r="R82" i="2"/>
  <c r="O82" i="2"/>
  <c r="M82" i="2"/>
  <c r="N82" i="2" s="1"/>
  <c r="I82" i="2"/>
  <c r="W81" i="2"/>
  <c r="R81" i="2"/>
  <c r="S81" i="2" s="1"/>
  <c r="O81" i="2"/>
  <c r="M81" i="2"/>
  <c r="N81" i="2" s="1"/>
  <c r="I81" i="2"/>
  <c r="W80" i="2"/>
  <c r="R80" i="2"/>
  <c r="S80" i="2" s="1"/>
  <c r="O80" i="2"/>
  <c r="M80" i="2"/>
  <c r="N80" i="2" s="1"/>
  <c r="I80" i="2"/>
  <c r="W79" i="2"/>
  <c r="S79" i="2"/>
  <c r="R79" i="2"/>
  <c r="O79" i="2"/>
  <c r="M79" i="2"/>
  <c r="N79" i="2" s="1"/>
  <c r="I79" i="2"/>
  <c r="W78" i="2"/>
  <c r="R78" i="2"/>
  <c r="S78" i="2" s="1"/>
  <c r="O78" i="2"/>
  <c r="M78" i="2"/>
  <c r="N78" i="2" s="1"/>
  <c r="I78" i="2"/>
  <c r="W77" i="2"/>
  <c r="R77" i="2"/>
  <c r="S77" i="2" s="1"/>
  <c r="O77" i="2"/>
  <c r="M77" i="2"/>
  <c r="N77" i="2" s="1"/>
  <c r="I77" i="2"/>
  <c r="W76" i="2"/>
  <c r="S76" i="2"/>
  <c r="R76" i="2"/>
  <c r="O76" i="2"/>
  <c r="M76" i="2"/>
  <c r="N76" i="2" s="1"/>
  <c r="I76" i="2"/>
  <c r="W75" i="2"/>
  <c r="S75" i="2"/>
  <c r="R75" i="2"/>
  <c r="O75" i="2"/>
  <c r="M75" i="2"/>
  <c r="N75" i="2" s="1"/>
  <c r="I75" i="2"/>
  <c r="W74" i="2"/>
  <c r="R74" i="2"/>
  <c r="S74" i="2" s="1"/>
  <c r="O74" i="2"/>
  <c r="M74" i="2"/>
  <c r="N74" i="2" s="1"/>
  <c r="I74" i="2"/>
  <c r="W73" i="2"/>
  <c r="S73" i="2"/>
  <c r="R73" i="2"/>
  <c r="O73" i="2"/>
  <c r="M73" i="2"/>
  <c r="N73" i="2" s="1"/>
  <c r="I73" i="2"/>
  <c r="W72" i="2"/>
  <c r="R72" i="2"/>
  <c r="S72" i="2" s="1"/>
  <c r="O72" i="2"/>
  <c r="M72" i="2"/>
  <c r="N72" i="2" s="1"/>
  <c r="I72" i="2"/>
  <c r="W71" i="2"/>
  <c r="R71" i="2"/>
  <c r="S71" i="2" s="1"/>
  <c r="O71" i="2"/>
  <c r="M71" i="2"/>
  <c r="N71" i="2" s="1"/>
  <c r="I71" i="2"/>
  <c r="W70" i="2"/>
  <c r="S70" i="2"/>
  <c r="R70" i="2"/>
  <c r="O70" i="2"/>
  <c r="M70" i="2"/>
  <c r="N70" i="2" s="1"/>
  <c r="I70" i="2"/>
  <c r="W69" i="2"/>
  <c r="R69" i="2"/>
  <c r="S69" i="2" s="1"/>
  <c r="O69" i="2"/>
  <c r="M69" i="2"/>
  <c r="N69" i="2" s="1"/>
  <c r="I69" i="2"/>
  <c r="W68" i="2"/>
  <c r="R68" i="2"/>
  <c r="S68" i="2" s="1"/>
  <c r="O68" i="2"/>
  <c r="M68" i="2"/>
  <c r="N68" i="2" s="1"/>
  <c r="I68" i="2"/>
  <c r="W67" i="2"/>
  <c r="S67" i="2"/>
  <c r="R67" i="2"/>
  <c r="O67" i="2"/>
  <c r="M67" i="2"/>
  <c r="N67" i="2" s="1"/>
  <c r="I67" i="2"/>
  <c r="W66" i="2"/>
  <c r="R66" i="2"/>
  <c r="S66" i="2" s="1"/>
  <c r="O66" i="2"/>
  <c r="N66" i="2"/>
  <c r="M66" i="2"/>
  <c r="I66" i="2"/>
  <c r="W65" i="2"/>
  <c r="R65" i="2"/>
  <c r="S65" i="2" s="1"/>
  <c r="O65" i="2"/>
  <c r="M65" i="2"/>
  <c r="N65" i="2" s="1"/>
  <c r="I65" i="2"/>
  <c r="W64" i="2"/>
  <c r="S64" i="2"/>
  <c r="R64" i="2"/>
  <c r="O64" i="2"/>
  <c r="M64" i="2"/>
  <c r="N64" i="2" s="1"/>
  <c r="I64" i="2"/>
  <c r="W63" i="2"/>
  <c r="S63" i="2"/>
  <c r="R63" i="2"/>
  <c r="O63" i="2"/>
  <c r="M63" i="2"/>
  <c r="N63" i="2" s="1"/>
  <c r="I63" i="2"/>
  <c r="W62" i="2"/>
  <c r="R62" i="2"/>
  <c r="S62" i="2" s="1"/>
  <c r="O62" i="2"/>
  <c r="M62" i="2"/>
  <c r="N62" i="2" s="1"/>
  <c r="I62" i="2"/>
  <c r="W61" i="2"/>
  <c r="S61" i="2"/>
  <c r="R61" i="2"/>
  <c r="O61" i="2"/>
  <c r="M61" i="2"/>
  <c r="N61" i="2" s="1"/>
  <c r="I61" i="2"/>
  <c r="W60" i="2"/>
  <c r="R60" i="2"/>
  <c r="S60" i="2" s="1"/>
  <c r="O60" i="2"/>
  <c r="M60" i="2"/>
  <c r="N60" i="2" s="1"/>
  <c r="I60" i="2"/>
  <c r="W59" i="2"/>
  <c r="R59" i="2"/>
  <c r="S59" i="2" s="1"/>
  <c r="O59" i="2"/>
  <c r="M59" i="2"/>
  <c r="N59" i="2" s="1"/>
  <c r="I59" i="2"/>
  <c r="A59" i="2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W58" i="2"/>
  <c r="S58" i="2"/>
  <c r="R58" i="2"/>
  <c r="O58" i="2"/>
  <c r="M58" i="2"/>
  <c r="N58" i="2" s="1"/>
  <c r="I58" i="2"/>
  <c r="W57" i="2"/>
  <c r="R57" i="2"/>
  <c r="S57" i="2" s="1"/>
  <c r="O57" i="2"/>
  <c r="M57" i="2"/>
  <c r="N57" i="2" s="1"/>
  <c r="I57" i="2"/>
  <c r="W56" i="2"/>
  <c r="R56" i="2"/>
  <c r="S56" i="2" s="1"/>
  <c r="O56" i="2"/>
  <c r="M56" i="2"/>
  <c r="N56" i="2" s="1"/>
  <c r="I56" i="2"/>
  <c r="A56" i="2"/>
  <c r="A57" i="2" s="1"/>
  <c r="W55" i="2"/>
  <c r="R55" i="2"/>
  <c r="S55" i="2" s="1"/>
  <c r="O55" i="2"/>
  <c r="N55" i="2"/>
  <c r="M55" i="2"/>
  <c r="I55" i="2"/>
  <c r="A55" i="2"/>
  <c r="W54" i="2"/>
  <c r="R54" i="2"/>
  <c r="S54" i="2" s="1"/>
  <c r="O54" i="2"/>
  <c r="M54" i="2"/>
  <c r="N54" i="2" s="1"/>
  <c r="I54" i="2"/>
  <c r="A54" i="2"/>
  <c r="W53" i="2"/>
  <c r="R53" i="2"/>
  <c r="S53" i="2" s="1"/>
  <c r="O53" i="2"/>
  <c r="M53" i="2"/>
  <c r="N53" i="2" s="1"/>
  <c r="I53" i="2"/>
  <c r="W52" i="2"/>
  <c r="R52" i="2"/>
  <c r="S52" i="2" s="1"/>
  <c r="O52" i="2"/>
  <c r="M52" i="2"/>
  <c r="N52" i="2" s="1"/>
  <c r="I52" i="2"/>
  <c r="W51" i="2"/>
  <c r="R51" i="2"/>
  <c r="S51" i="2" s="1"/>
  <c r="O51" i="2"/>
  <c r="M51" i="2"/>
  <c r="N51" i="2" s="1"/>
  <c r="I51" i="2"/>
  <c r="W50" i="2"/>
  <c r="S50" i="2"/>
  <c r="R50" i="2"/>
  <c r="O50" i="2"/>
  <c r="N50" i="2"/>
  <c r="M50" i="2"/>
  <c r="I50" i="2"/>
  <c r="W49" i="2"/>
  <c r="S49" i="2"/>
  <c r="R49" i="2"/>
  <c r="O49" i="2"/>
  <c r="M49" i="2"/>
  <c r="N49" i="2" s="1"/>
  <c r="I49" i="2"/>
  <c r="W48" i="2"/>
  <c r="R48" i="2"/>
  <c r="S48" i="2" s="1"/>
  <c r="O48" i="2"/>
  <c r="M48" i="2"/>
  <c r="N48" i="2" s="1"/>
  <c r="I48" i="2"/>
  <c r="W47" i="2"/>
  <c r="S47" i="2"/>
  <c r="R47" i="2"/>
  <c r="O47" i="2"/>
  <c r="N47" i="2"/>
  <c r="M47" i="2"/>
  <c r="I47" i="2"/>
  <c r="W46" i="2"/>
  <c r="R46" i="2"/>
  <c r="S46" i="2" s="1"/>
  <c r="O46" i="2"/>
  <c r="M46" i="2"/>
  <c r="N46" i="2" s="1"/>
  <c r="I46" i="2"/>
  <c r="W45" i="2"/>
  <c r="R45" i="2"/>
  <c r="S45" i="2" s="1"/>
  <c r="O45" i="2"/>
  <c r="M45" i="2"/>
  <c r="N45" i="2" s="1"/>
  <c r="I45" i="2"/>
  <c r="W44" i="2"/>
  <c r="S44" i="2"/>
  <c r="R44" i="2"/>
  <c r="O44" i="2"/>
  <c r="N44" i="2"/>
  <c r="M44" i="2"/>
  <c r="I44" i="2"/>
  <c r="W43" i="2"/>
  <c r="R43" i="2"/>
  <c r="S43" i="2" s="1"/>
  <c r="O43" i="2"/>
  <c r="M43" i="2"/>
  <c r="N43" i="2" s="1"/>
  <c r="I43" i="2"/>
  <c r="W42" i="2"/>
  <c r="R42" i="2"/>
  <c r="S42" i="2" s="1"/>
  <c r="O42" i="2"/>
  <c r="M42" i="2"/>
  <c r="N42" i="2" s="1"/>
  <c r="I42" i="2"/>
  <c r="W41" i="2"/>
  <c r="S41" i="2"/>
  <c r="R41" i="2"/>
  <c r="O41" i="2"/>
  <c r="N41" i="2"/>
  <c r="M41" i="2"/>
  <c r="I41" i="2"/>
  <c r="W40" i="2"/>
  <c r="R40" i="2"/>
  <c r="S40" i="2" s="1"/>
  <c r="O40" i="2"/>
  <c r="M40" i="2"/>
  <c r="N40" i="2" s="1"/>
  <c r="I40" i="2"/>
  <c r="W39" i="2"/>
  <c r="R39" i="2"/>
  <c r="S39" i="2" s="1"/>
  <c r="O39" i="2"/>
  <c r="M39" i="2"/>
  <c r="N39" i="2" s="1"/>
  <c r="I39" i="2"/>
  <c r="W38" i="2"/>
  <c r="S38" i="2"/>
  <c r="R38" i="2"/>
  <c r="O38" i="2"/>
  <c r="N38" i="2"/>
  <c r="M38" i="2"/>
  <c r="I38" i="2"/>
  <c r="W37" i="2"/>
  <c r="S37" i="2"/>
  <c r="R37" i="2"/>
  <c r="O37" i="2"/>
  <c r="M37" i="2"/>
  <c r="N37" i="2" s="1"/>
  <c r="I37" i="2"/>
  <c r="W36" i="2"/>
  <c r="R36" i="2"/>
  <c r="S36" i="2" s="1"/>
  <c r="O36" i="2"/>
  <c r="M36" i="2"/>
  <c r="N36" i="2" s="1"/>
  <c r="I36" i="2"/>
  <c r="W35" i="2"/>
  <c r="S35" i="2"/>
  <c r="R35" i="2"/>
  <c r="O35" i="2"/>
  <c r="N35" i="2"/>
  <c r="M35" i="2"/>
  <c r="I35" i="2"/>
  <c r="W34" i="2"/>
  <c r="R34" i="2"/>
  <c r="S34" i="2" s="1"/>
  <c r="O34" i="2"/>
  <c r="M34" i="2"/>
  <c r="N34" i="2" s="1"/>
  <c r="I34" i="2"/>
  <c r="W33" i="2"/>
  <c r="R33" i="2"/>
  <c r="S33" i="2" s="1"/>
  <c r="O33" i="2"/>
  <c r="M33" i="2"/>
  <c r="N33" i="2" s="1"/>
  <c r="I33" i="2"/>
  <c r="W32" i="2"/>
  <c r="S32" i="2"/>
  <c r="R32" i="2"/>
  <c r="O32" i="2"/>
  <c r="N32" i="2"/>
  <c r="M32" i="2"/>
  <c r="I32" i="2"/>
  <c r="W31" i="2"/>
  <c r="R31" i="2"/>
  <c r="S31" i="2" s="1"/>
  <c r="O31" i="2"/>
  <c r="M31" i="2"/>
  <c r="N31" i="2" s="1"/>
  <c r="I31" i="2"/>
  <c r="W30" i="2"/>
  <c r="R30" i="2"/>
  <c r="S30" i="2" s="1"/>
  <c r="O30" i="2"/>
  <c r="M30" i="2"/>
  <c r="N30" i="2" s="1"/>
  <c r="I30" i="2"/>
  <c r="W29" i="2"/>
  <c r="S29" i="2"/>
  <c r="R29" i="2"/>
  <c r="O29" i="2"/>
  <c r="N29" i="2"/>
  <c r="M29" i="2"/>
  <c r="I29" i="2"/>
  <c r="W28" i="2"/>
  <c r="R28" i="2"/>
  <c r="S28" i="2" s="1"/>
  <c r="O28" i="2"/>
  <c r="M28" i="2"/>
  <c r="N28" i="2" s="1"/>
  <c r="I28" i="2"/>
  <c r="W27" i="2"/>
  <c r="R27" i="2"/>
  <c r="S27" i="2" s="1"/>
  <c r="O27" i="2"/>
  <c r="M27" i="2"/>
  <c r="N27" i="2" s="1"/>
  <c r="I27" i="2"/>
  <c r="W26" i="2"/>
  <c r="S26" i="2"/>
  <c r="R26" i="2"/>
  <c r="O26" i="2"/>
  <c r="N26" i="2"/>
  <c r="M26" i="2"/>
  <c r="I26" i="2"/>
  <c r="W25" i="2"/>
  <c r="S25" i="2"/>
  <c r="R25" i="2"/>
  <c r="O25" i="2"/>
  <c r="M25" i="2"/>
  <c r="N25" i="2" s="1"/>
  <c r="I25" i="2"/>
  <c r="W24" i="2"/>
  <c r="R24" i="2"/>
  <c r="O24" i="2"/>
  <c r="D9" i="9" s="1"/>
  <c r="M24" i="2"/>
  <c r="N24" i="2" s="1"/>
  <c r="I24" i="2"/>
  <c r="W23" i="2"/>
  <c r="S23" i="2"/>
  <c r="R23" i="2"/>
  <c r="O23" i="2"/>
  <c r="N23" i="2"/>
  <c r="M23" i="2"/>
  <c r="I23" i="2"/>
  <c r="W22" i="2"/>
  <c r="R22" i="2"/>
  <c r="S22" i="2" s="1"/>
  <c r="O22" i="2"/>
  <c r="M22" i="2"/>
  <c r="N22" i="2" s="1"/>
  <c r="I22" i="2"/>
  <c r="W21" i="2"/>
  <c r="R21" i="2"/>
  <c r="O21" i="2"/>
  <c r="M21" i="2"/>
  <c r="N21" i="2" s="1"/>
  <c r="I21" i="2"/>
  <c r="W20" i="2"/>
  <c r="S20" i="2"/>
  <c r="R20" i="2"/>
  <c r="O20" i="2"/>
  <c r="N20" i="2"/>
  <c r="M20" i="2"/>
  <c r="I20" i="2"/>
  <c r="W19" i="2"/>
  <c r="R19" i="2"/>
  <c r="S19" i="2" s="1"/>
  <c r="O19" i="2"/>
  <c r="M19" i="2"/>
  <c r="N19" i="2" s="1"/>
  <c r="I19" i="2"/>
  <c r="W18" i="2"/>
  <c r="R18" i="2"/>
  <c r="S18" i="2" s="1"/>
  <c r="O18" i="2"/>
  <c r="M18" i="2"/>
  <c r="N18" i="2" s="1"/>
  <c r="I18" i="2"/>
  <c r="W17" i="2"/>
  <c r="S17" i="2"/>
  <c r="R17" i="2"/>
  <c r="O17" i="2"/>
  <c r="N17" i="2"/>
  <c r="M17" i="2"/>
  <c r="I17" i="2"/>
  <c r="B3" i="4" s="1"/>
  <c r="W16" i="2"/>
  <c r="R16" i="2"/>
  <c r="S16" i="2" s="1"/>
  <c r="O16" i="2"/>
  <c r="M16" i="2"/>
  <c r="N16" i="2" s="1"/>
  <c r="I16" i="2"/>
  <c r="W15" i="2"/>
  <c r="R15" i="2"/>
  <c r="O15" i="2"/>
  <c r="K9" i="9" s="1"/>
  <c r="M15" i="2"/>
  <c r="N15" i="2" s="1"/>
  <c r="K8" i="9" s="1"/>
  <c r="I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W14" i="2"/>
  <c r="S14" i="2"/>
  <c r="R14" i="2"/>
  <c r="O14" i="2"/>
  <c r="N14" i="2"/>
  <c r="M14" i="2"/>
  <c r="I14" i="2"/>
  <c r="W13" i="2"/>
  <c r="R13" i="2"/>
  <c r="S13" i="2" s="1"/>
  <c r="O13" i="2"/>
  <c r="N13" i="2"/>
  <c r="M13" i="2"/>
  <c r="I13" i="2"/>
  <c r="B7" i="7" l="1"/>
  <c r="B8" i="6"/>
  <c r="B7" i="8"/>
  <c r="B7" i="3"/>
  <c r="B8" i="4"/>
  <c r="B8" i="5"/>
  <c r="D8" i="9"/>
  <c r="F8" i="9"/>
  <c r="L16" i="5"/>
  <c r="L15" i="5"/>
  <c r="X16" i="5"/>
  <c r="X15" i="5"/>
  <c r="AJ16" i="5"/>
  <c r="AJ15" i="5"/>
  <c r="AV16" i="5"/>
  <c r="AV15" i="5"/>
  <c r="BH16" i="5"/>
  <c r="BH15" i="5"/>
  <c r="I16" i="4"/>
  <c r="N16" i="5"/>
  <c r="N15" i="5"/>
  <c r="AV3" i="5"/>
  <c r="K12" i="9"/>
  <c r="S15" i="2"/>
  <c r="I17" i="4"/>
  <c r="I3" i="4"/>
  <c r="J3" i="4"/>
  <c r="C12" i="8"/>
  <c r="C4" i="8"/>
  <c r="BC3" i="5"/>
  <c r="AQ3" i="5"/>
  <c r="AE3" i="5"/>
  <c r="S3" i="5"/>
  <c r="G3" i="5"/>
  <c r="BB3" i="5"/>
  <c r="AP3" i="5"/>
  <c r="AD3" i="5"/>
  <c r="R3" i="5"/>
  <c r="F3" i="5"/>
  <c r="F3" i="4"/>
  <c r="K5" i="9"/>
  <c r="D11" i="8"/>
  <c r="D7" i="8"/>
  <c r="D3" i="8"/>
  <c r="D16" i="8" s="1"/>
  <c r="C11" i="8"/>
  <c r="C7" i="8"/>
  <c r="C3" i="8"/>
  <c r="C16" i="8" s="1"/>
  <c r="AZ3" i="5"/>
  <c r="AN3" i="5"/>
  <c r="AB3" i="5"/>
  <c r="P3" i="5"/>
  <c r="D3" i="5"/>
  <c r="I5" i="9"/>
  <c r="BK3" i="5"/>
  <c r="AY3" i="5"/>
  <c r="AM3" i="5"/>
  <c r="AA3" i="5"/>
  <c r="O3" i="5"/>
  <c r="C3" i="5"/>
  <c r="C3" i="4"/>
  <c r="D10" i="8"/>
  <c r="D6" i="8"/>
  <c r="D9" i="8" s="1"/>
  <c r="F3" i="6"/>
  <c r="C10" i="8"/>
  <c r="C6" i="8"/>
  <c r="M3" i="4"/>
  <c r="F5" i="9"/>
  <c r="D3" i="6"/>
  <c r="D17" i="8"/>
  <c r="D13" i="8"/>
  <c r="D5" i="8"/>
  <c r="D8" i="8" s="1"/>
  <c r="BG3" i="5"/>
  <c r="AU3" i="5"/>
  <c r="AI3" i="5"/>
  <c r="W3" i="5"/>
  <c r="K3" i="5"/>
  <c r="C17" i="8"/>
  <c r="C13" i="8"/>
  <c r="C5" i="8"/>
  <c r="BE3" i="5"/>
  <c r="AS3" i="5"/>
  <c r="AG3" i="5"/>
  <c r="U3" i="5"/>
  <c r="I3" i="5"/>
  <c r="D12" i="8"/>
  <c r="D4" i="8"/>
  <c r="L3" i="6"/>
  <c r="H3" i="4"/>
  <c r="Z3" i="5"/>
  <c r="X3" i="5"/>
  <c r="BJ3" i="5"/>
  <c r="N3" i="5"/>
  <c r="BH3" i="5"/>
  <c r="L3" i="5"/>
  <c r="K3" i="4"/>
  <c r="AX3" i="5"/>
  <c r="AJ3" i="5"/>
  <c r="AR17" i="5"/>
  <c r="AR3" i="5"/>
  <c r="B7" i="6"/>
  <c r="B7" i="9"/>
  <c r="B6" i="7"/>
  <c r="B6" i="8"/>
  <c r="B7" i="10"/>
  <c r="B7" i="5"/>
  <c r="B7" i="4"/>
  <c r="B6" i="3"/>
  <c r="N212" i="2"/>
  <c r="T17" i="5"/>
  <c r="T3" i="5"/>
  <c r="BD17" i="5"/>
  <c r="BD3" i="5"/>
  <c r="R212" i="2"/>
  <c r="E9" i="9"/>
  <c r="B18" i="6"/>
  <c r="B16" i="10"/>
  <c r="B17" i="3"/>
  <c r="B17" i="7"/>
  <c r="B16" i="9"/>
  <c r="B17" i="8"/>
  <c r="B18" i="5"/>
  <c r="B18" i="4"/>
  <c r="G3" i="4"/>
  <c r="H17" i="5"/>
  <c r="H3" i="5"/>
  <c r="F9" i="9"/>
  <c r="J17" i="5"/>
  <c r="J15" i="5"/>
  <c r="J3" i="5"/>
  <c r="V17" i="5"/>
  <c r="V3" i="5"/>
  <c r="V15" i="5"/>
  <c r="AH17" i="5"/>
  <c r="AH15" i="5"/>
  <c r="AT17" i="5"/>
  <c r="AT15" i="5"/>
  <c r="BF17" i="5"/>
  <c r="BF15" i="5"/>
  <c r="BF3" i="5"/>
  <c r="D3" i="4"/>
  <c r="H3" i="6"/>
  <c r="E8" i="9"/>
  <c r="L16" i="4"/>
  <c r="S212" i="2"/>
  <c r="B4" i="5"/>
  <c r="B3" i="5" s="1"/>
  <c r="B3" i="9"/>
  <c r="B4" i="6"/>
  <c r="B3" i="6" s="1"/>
  <c r="B3" i="10"/>
  <c r="B17" i="4"/>
  <c r="AH3" i="5"/>
  <c r="D12" i="9"/>
  <c r="S24" i="2"/>
  <c r="AF17" i="5"/>
  <c r="AF3" i="5"/>
  <c r="F12" i="9"/>
  <c r="S21" i="2"/>
  <c r="I212" i="2"/>
  <c r="B2" i="3" s="1"/>
  <c r="G9" i="4"/>
  <c r="AL3" i="5"/>
  <c r="B8" i="8"/>
  <c r="B9" i="6"/>
  <c r="B9" i="5"/>
  <c r="B8" i="7"/>
  <c r="B9" i="4"/>
  <c r="B8" i="3"/>
  <c r="L3" i="4"/>
  <c r="E3" i="4"/>
  <c r="E12" i="9"/>
  <c r="G16" i="4"/>
  <c r="AT3" i="5"/>
  <c r="BH9" i="5"/>
  <c r="E3" i="6"/>
  <c r="F16" i="6"/>
  <c r="J4" i="9"/>
  <c r="L9" i="5"/>
  <c r="D7" i="7"/>
  <c r="D9" i="7" s="1"/>
  <c r="B11" i="7"/>
  <c r="B11" i="8"/>
  <c r="B10" i="10"/>
  <c r="B12" i="6"/>
  <c r="B10" i="9"/>
  <c r="B12" i="5"/>
  <c r="G15" i="4"/>
  <c r="D16" i="5"/>
  <c r="P16" i="5"/>
  <c r="AB16" i="5"/>
  <c r="AN16" i="5"/>
  <c r="AZ16" i="5"/>
  <c r="J3" i="6"/>
  <c r="J15" i="4"/>
  <c r="X9" i="5"/>
  <c r="K3" i="6"/>
  <c r="C8" i="9"/>
  <c r="W212" i="2"/>
  <c r="C12" i="9"/>
  <c r="D13" i="7"/>
  <c r="AJ9" i="5"/>
  <c r="G10" i="6"/>
  <c r="D10" i="7"/>
  <c r="C9" i="9"/>
  <c r="O212" i="2"/>
  <c r="H15" i="5"/>
  <c r="T15" i="5"/>
  <c r="AF15" i="5"/>
  <c r="AR15" i="5"/>
  <c r="BD15" i="5"/>
  <c r="C15" i="6"/>
  <c r="K4" i="9"/>
  <c r="B3" i="7"/>
  <c r="I4" i="9"/>
  <c r="G4" i="9"/>
  <c r="B3" i="8"/>
  <c r="D4" i="9"/>
  <c r="G16" i="10"/>
  <c r="G10" i="10"/>
  <c r="G12" i="10" s="1"/>
  <c r="G8" i="10"/>
  <c r="G6" i="10"/>
  <c r="F16" i="10"/>
  <c r="F10" i="10"/>
  <c r="F12" i="10" s="1"/>
  <c r="F8" i="10"/>
  <c r="F6" i="10"/>
  <c r="E16" i="10"/>
  <c r="E10" i="10"/>
  <c r="E12" i="10" s="1"/>
  <c r="E8" i="10"/>
  <c r="E6" i="10"/>
  <c r="D16" i="10"/>
  <c r="D10" i="10"/>
  <c r="D12" i="10" s="1"/>
  <c r="D8" i="10"/>
  <c r="D6" i="10"/>
  <c r="C16" i="10"/>
  <c r="C10" i="10"/>
  <c r="C12" i="10" s="1"/>
  <c r="C8" i="10"/>
  <c r="C6" i="10"/>
  <c r="G11" i="10"/>
  <c r="G9" i="10"/>
  <c r="G7" i="10"/>
  <c r="G3" i="10"/>
  <c r="F11" i="10"/>
  <c r="F9" i="10"/>
  <c r="F7" i="10"/>
  <c r="F3" i="10"/>
  <c r="E11" i="10"/>
  <c r="E9" i="10"/>
  <c r="E7" i="10"/>
  <c r="E3" i="10"/>
  <c r="D11" i="10"/>
  <c r="D9" i="10"/>
  <c r="D7" i="10"/>
  <c r="D3" i="10"/>
  <c r="C11" i="10"/>
  <c r="C9" i="10"/>
  <c r="C7" i="10"/>
  <c r="C3" i="10"/>
  <c r="B16" i="8"/>
  <c r="E3" i="5"/>
  <c r="Q3" i="5"/>
  <c r="AC3" i="5"/>
  <c r="AO3" i="5"/>
  <c r="BA3" i="5"/>
  <c r="AV9" i="5"/>
  <c r="C3" i="6"/>
  <c r="C17" i="6"/>
  <c r="G9" i="6"/>
  <c r="D16" i="6"/>
  <c r="N10" i="5"/>
  <c r="Z10" i="5"/>
  <c r="AL10" i="5"/>
  <c r="AX10" i="5"/>
  <c r="BJ10" i="5"/>
  <c r="B12" i="3"/>
  <c r="H15" i="4"/>
  <c r="B6" i="5"/>
  <c r="F16" i="5"/>
  <c r="R16" i="5"/>
  <c r="AD16" i="5"/>
  <c r="AP16" i="5"/>
  <c r="BB16" i="5"/>
  <c r="B5" i="6"/>
  <c r="L15" i="6"/>
  <c r="B17" i="6"/>
  <c r="B11" i="9"/>
  <c r="H14" i="9"/>
  <c r="J15" i="9"/>
  <c r="B11" i="10"/>
  <c r="B15" i="10"/>
  <c r="I15" i="4"/>
  <c r="I15" i="5"/>
  <c r="U15" i="5"/>
  <c r="AG15" i="5"/>
  <c r="AS15" i="5"/>
  <c r="BE15" i="5"/>
  <c r="G16" i="5"/>
  <c r="S16" i="5"/>
  <c r="AE16" i="5"/>
  <c r="AQ16" i="5"/>
  <c r="BC16" i="5"/>
  <c r="E17" i="5"/>
  <c r="Q17" i="5"/>
  <c r="AC17" i="5"/>
  <c r="AO17" i="5"/>
  <c r="BA17" i="5"/>
  <c r="B4" i="7"/>
  <c r="B12" i="7"/>
  <c r="B16" i="7"/>
  <c r="B5" i="8"/>
  <c r="C5" i="9"/>
  <c r="G13" i="9"/>
  <c r="I14" i="9"/>
  <c r="D5" i="9"/>
  <c r="K15" i="4"/>
  <c r="BE10" i="5"/>
  <c r="K15" i="5"/>
  <c r="W15" i="5"/>
  <c r="AI15" i="5"/>
  <c r="AU15" i="5"/>
  <c r="BG15" i="5"/>
  <c r="J10" i="6"/>
  <c r="E17" i="6"/>
  <c r="C4" i="9"/>
  <c r="E5" i="9"/>
  <c r="B13" i="6"/>
  <c r="E16" i="6"/>
  <c r="B5" i="7"/>
  <c r="B15" i="9"/>
  <c r="M15" i="4"/>
  <c r="M3" i="5"/>
  <c r="Y3" i="5"/>
  <c r="AK3" i="5"/>
  <c r="AW3" i="5"/>
  <c r="BI3" i="5"/>
  <c r="G17" i="6"/>
  <c r="E4" i="9"/>
  <c r="G5" i="9"/>
  <c r="Z15" i="5"/>
  <c r="AL15" i="5"/>
  <c r="AX15" i="5"/>
  <c r="BJ15" i="5"/>
  <c r="F4" i="9"/>
  <c r="H5" i="9"/>
  <c r="B6" i="10"/>
  <c r="C15" i="4"/>
  <c r="M10" i="5"/>
  <c r="Y10" i="5"/>
  <c r="AK10" i="5"/>
  <c r="AW10" i="5"/>
  <c r="BI10" i="5"/>
  <c r="C15" i="5"/>
  <c r="O15" i="5"/>
  <c r="AA15" i="5"/>
  <c r="AM15" i="5"/>
  <c r="AY15" i="5"/>
  <c r="BK15" i="5"/>
  <c r="G3" i="6"/>
  <c r="H16" i="6"/>
  <c r="I17" i="6"/>
  <c r="D15" i="4"/>
  <c r="D15" i="5"/>
  <c r="P15" i="5"/>
  <c r="AB15" i="5"/>
  <c r="AN15" i="5"/>
  <c r="AZ15" i="5"/>
  <c r="J17" i="6"/>
  <c r="C14" i="7"/>
  <c r="H4" i="9"/>
  <c r="J5" i="9"/>
  <c r="E15" i="4"/>
  <c r="BK10" i="5"/>
  <c r="E15" i="5"/>
  <c r="Q15" i="5"/>
  <c r="AC15" i="5"/>
  <c r="AO15" i="5"/>
  <c r="BA15" i="5"/>
  <c r="I3" i="6"/>
  <c r="K17" i="6"/>
  <c r="F15" i="4"/>
  <c r="B5" i="5"/>
  <c r="B17" i="5"/>
  <c r="K16" i="6"/>
  <c r="B4" i="8"/>
  <c r="G14" i="10" l="1"/>
  <c r="G13" i="10"/>
  <c r="E13" i="9"/>
  <c r="E14" i="9"/>
  <c r="B10" i="5"/>
  <c r="B10" i="6"/>
  <c r="B8" i="10"/>
  <c r="B8" i="9"/>
  <c r="B9" i="7"/>
  <c r="B9" i="8"/>
  <c r="B9" i="3"/>
  <c r="B10" i="4"/>
  <c r="B11" i="5"/>
  <c r="B10" i="3"/>
  <c r="B10" i="7"/>
  <c r="B11" i="6"/>
  <c r="B9" i="9"/>
  <c r="B10" i="8"/>
  <c r="B9" i="10"/>
  <c r="B11" i="4"/>
  <c r="E14" i="10"/>
  <c r="E13" i="10"/>
  <c r="D4" i="10"/>
  <c r="D15" i="10"/>
  <c r="D5" i="10"/>
  <c r="D8" i="7"/>
  <c r="K13" i="9"/>
  <c r="K14" i="9"/>
  <c r="E4" i="10"/>
  <c r="E15" i="10"/>
  <c r="E5" i="10"/>
  <c r="D13" i="9"/>
  <c r="D14" i="9"/>
  <c r="C8" i="8"/>
  <c r="D14" i="7"/>
  <c r="D15" i="7"/>
  <c r="C15" i="8"/>
  <c r="C14" i="8"/>
  <c r="C14" i="10"/>
  <c r="C13" i="10"/>
  <c r="F14" i="10"/>
  <c r="F13" i="10"/>
  <c r="C13" i="9"/>
  <c r="C14" i="9"/>
  <c r="B12" i="9"/>
  <c r="B12" i="10"/>
  <c r="B13" i="7"/>
  <c r="B14" i="6"/>
  <c r="B13" i="8"/>
  <c r="B13" i="3"/>
  <c r="B14" i="4"/>
  <c r="B14" i="5"/>
  <c r="C9" i="8"/>
  <c r="B4" i="10"/>
  <c r="B5" i="10"/>
  <c r="F14" i="9"/>
  <c r="F13" i="9"/>
  <c r="D15" i="8"/>
  <c r="D14" i="8"/>
  <c r="C4" i="10"/>
  <c r="C15" i="10"/>
  <c r="C5" i="10"/>
  <c r="F4" i="10"/>
  <c r="F15" i="10"/>
  <c r="F5" i="10"/>
  <c r="B4" i="9"/>
  <c r="B5" i="9"/>
  <c r="G4" i="10"/>
  <c r="G15" i="10"/>
  <c r="G5" i="10"/>
  <c r="D14" i="10"/>
  <c r="D13" i="10"/>
  <c r="B14" i="10" l="1"/>
  <c r="B13" i="10"/>
  <c r="B13" i="9"/>
  <c r="B14" i="9"/>
  <c r="B15" i="7"/>
  <c r="B14" i="7"/>
  <c r="B16" i="5"/>
  <c r="B15" i="5"/>
  <c r="B16" i="4"/>
  <c r="B15" i="4"/>
  <c r="B16" i="6"/>
  <c r="B15" i="6"/>
  <c r="B15" i="3"/>
  <c r="B14" i="3"/>
  <c r="B15" i="8"/>
  <c r="B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200-000001000000}">
      <text>
        <r>
          <rPr>
            <sz val="11"/>
            <color theme="1"/>
            <rFont val="Calibri"/>
            <scheme val="minor"/>
          </rPr>
          <t>A negative (positive discount) here may mean you are holding more on trades (under-allowing).
	-Dawson, Desiree</t>
        </r>
      </text>
    </comment>
  </commentList>
</comments>
</file>

<file path=xl/sharedStrings.xml><?xml version="1.0" encoding="utf-8"?>
<sst xmlns="http://schemas.openxmlformats.org/spreadsheetml/2006/main" count="823" uniqueCount="258">
  <si>
    <t>Desk Manager(s)</t>
  </si>
  <si>
    <t>Finance Manager(s)</t>
  </si>
  <si>
    <t>Sales Consultant(s)</t>
  </si>
  <si>
    <t>New Car Franchise(s)</t>
  </si>
  <si>
    <t>Control (brand)</t>
  </si>
  <si>
    <t>Art Ibarra</t>
  </si>
  <si>
    <t>Dallen Cluff</t>
  </si>
  <si>
    <t>Noe Guzman</t>
  </si>
  <si>
    <t>Chrysler</t>
  </si>
  <si>
    <t>Acura</t>
  </si>
  <si>
    <t>Ray Fajardo</t>
  </si>
  <si>
    <t xml:space="preserve">Jason Dunn </t>
  </si>
  <si>
    <t>Lico Renteria</t>
  </si>
  <si>
    <t>Dodge</t>
  </si>
  <si>
    <t>Alfa Romeo</t>
  </si>
  <si>
    <t>Fernando Escobedo</t>
  </si>
  <si>
    <t>Jeep</t>
  </si>
  <si>
    <t>Aston Martin</t>
  </si>
  <si>
    <t>Jose Borunda</t>
  </si>
  <si>
    <t>Ram</t>
  </si>
  <si>
    <t>Audi</t>
  </si>
  <si>
    <t>Mario Olliverdaz</t>
  </si>
  <si>
    <t>Bentley</t>
  </si>
  <si>
    <t>Nikki Sutton</t>
  </si>
  <si>
    <t>BMW</t>
  </si>
  <si>
    <t>House</t>
  </si>
  <si>
    <t>Bugatti</t>
  </si>
  <si>
    <t>Jaime Orosco</t>
  </si>
  <si>
    <t>Buick</t>
  </si>
  <si>
    <t xml:space="preserve">Thomas Martin </t>
  </si>
  <si>
    <t>Cadillac</t>
  </si>
  <si>
    <t>Chevrolet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</si>
  <si>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</si>
  <si>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</si>
  <si>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</si>
  <si>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</si>
  <si>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</si>
  <si>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</si>
  <si>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</si>
  <si>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</si>
  <si>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</si>
  <si>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</si>
  <si>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</si>
  <si>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</si>
  <si>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</si>
  <si>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</si>
  <si>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</si>
  <si>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</si>
  <si>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</si>
  <si>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</si>
  <si>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</si>
  <si>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</si>
  <si>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</si>
  <si>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</si>
  <si>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</si>
  <si>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</si>
  <si>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</si>
  <si>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</si>
  <si>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Rolls-Royce</t>
  </si>
  <si>
    <t>Saturn</t>
  </si>
  <si>
    <t>Scion</t>
  </si>
  <si>
    <t>Smart</t>
  </si>
  <si>
    <t>Subaru</t>
  </si>
  <si>
    <t>Tesla</t>
  </si>
  <si>
    <t>Toyota</t>
  </si>
  <si>
    <t>Volkswagen</t>
  </si>
  <si>
    <t>Volvo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</si>
  <si>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</si>
  <si>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</si>
  <si>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</si>
  <si>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</si>
  <si>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</si>
  <si>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</si>
  <si>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</si>
  <si>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</si>
  <si>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</si>
  <si>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</si>
  <si>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</si>
  <si>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</si>
  <si>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</si>
  <si>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</si>
  <si>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</si>
  <si>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</si>
  <si>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</si>
  <si>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</si>
  <si>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</si>
  <si>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</si>
  <si>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</si>
  <si>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</si>
  <si>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</si>
  <si>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</si>
  <si>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</si>
  <si>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</si>
  <si>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</si>
  <si>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</si>
  <si>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</si>
  <si>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</si>
  <si>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</si>
  <si>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</si>
  <si>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</si>
  <si>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</si>
  <si>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</si>
  <si>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</si>
  <si>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</si>
  <si>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</si>
  <si>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</si>
  <si>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</si>
  <si>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</si>
  <si>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</si>
  <si>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</si>
  <si>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</si>
  <si>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</si>
  <si>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</si>
  <si>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</si>
  <si>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</si>
  <si>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</si>
  <si>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</si>
  <si>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Mike Lucki</t>
  </si>
  <si>
    <t>0-30 days</t>
  </si>
  <si>
    <t>Yes</t>
  </si>
  <si>
    <t>13274A</t>
  </si>
  <si>
    <t>Trade on Used</t>
  </si>
  <si>
    <t>31-45 days</t>
  </si>
  <si>
    <t>A2157</t>
  </si>
  <si>
    <t>NX 200T</t>
  </si>
  <si>
    <t>Other</t>
  </si>
  <si>
    <t>Street/Curb Buy</t>
  </si>
  <si>
    <t>46-60 days</t>
  </si>
  <si>
    <t>A2129</t>
  </si>
  <si>
    <t>Silverado</t>
  </si>
  <si>
    <t>Auction/Wholesale</t>
  </si>
  <si>
    <t>61-90 days</t>
  </si>
  <si>
    <t>A2118</t>
  </si>
  <si>
    <t>Grand Cherokee</t>
  </si>
  <si>
    <t>Loaner</t>
  </si>
  <si>
    <t>90+ days</t>
  </si>
  <si>
    <t>A2128</t>
  </si>
  <si>
    <t>Challenger</t>
  </si>
  <si>
    <t>LBO Customer</t>
  </si>
  <si>
    <t>a2116</t>
  </si>
  <si>
    <t>LBO OEM/Leasing Co.</t>
  </si>
  <si>
    <t>A2125</t>
  </si>
  <si>
    <t>Elentra</t>
  </si>
  <si>
    <t>Rental Fleet (Enterprise, etc.)</t>
  </si>
  <si>
    <t>A2113</t>
  </si>
  <si>
    <t>Charger</t>
  </si>
  <si>
    <t>A2110</t>
  </si>
  <si>
    <t>Acadia</t>
  </si>
  <si>
    <t>A2115</t>
  </si>
  <si>
    <t>Cherokee</t>
  </si>
  <si>
    <t>A2088B</t>
  </si>
  <si>
    <t>Fusion</t>
  </si>
  <si>
    <t>13122AA</t>
  </si>
  <si>
    <t>Compass</t>
  </si>
  <si>
    <t>A2121</t>
  </si>
  <si>
    <t>Camaro</t>
  </si>
  <si>
    <t>13286A</t>
  </si>
  <si>
    <t>13246A</t>
  </si>
  <si>
    <t>Journey</t>
  </si>
  <si>
    <t>A2087A</t>
  </si>
  <si>
    <t>Sierra 1500</t>
  </si>
  <si>
    <t>A2115A</t>
  </si>
  <si>
    <t>Wrangler</t>
  </si>
  <si>
    <t>13002A</t>
  </si>
  <si>
    <t>A2120A</t>
  </si>
  <si>
    <t>Promaster</t>
  </si>
  <si>
    <t>13128A</t>
  </si>
  <si>
    <t>Rogue</t>
  </si>
  <si>
    <t>A2142</t>
  </si>
  <si>
    <t>F350</t>
  </si>
  <si>
    <t>13316A</t>
  </si>
  <si>
    <t>Durango</t>
  </si>
  <si>
    <t>TBA Baker</t>
  </si>
  <si>
    <t>Gladiator</t>
  </si>
  <si>
    <t>TBAcosta</t>
  </si>
  <si>
    <t>Armada</t>
  </si>
  <si>
    <t>A2149</t>
  </si>
  <si>
    <t>13234A</t>
  </si>
  <si>
    <t>Malibu</t>
  </si>
  <si>
    <t>13260A</t>
  </si>
  <si>
    <t>A2154</t>
  </si>
  <si>
    <t>A2161</t>
  </si>
  <si>
    <t>13146A</t>
  </si>
  <si>
    <t>13270A</t>
  </si>
  <si>
    <t>Renegade</t>
  </si>
  <si>
    <t>A2136</t>
  </si>
  <si>
    <t>Sierra</t>
  </si>
  <si>
    <t>A2141</t>
  </si>
  <si>
    <t>Sierra 350</t>
  </si>
  <si>
    <t>A2159</t>
  </si>
  <si>
    <t>13222A</t>
  </si>
  <si>
    <t>4Runner</t>
  </si>
  <si>
    <t>A2123</t>
  </si>
  <si>
    <t>F150</t>
  </si>
  <si>
    <t>13125A</t>
  </si>
  <si>
    <t>Suburban</t>
  </si>
  <si>
    <t>13279A</t>
  </si>
  <si>
    <t>Tahoe</t>
  </si>
  <si>
    <t>13160A</t>
  </si>
  <si>
    <t>A2155</t>
  </si>
  <si>
    <t>Camero</t>
  </si>
  <si>
    <t>A2111</t>
  </si>
  <si>
    <t>A2145</t>
  </si>
  <si>
    <t>Altima</t>
  </si>
  <si>
    <t>12798B</t>
  </si>
  <si>
    <t>A2100</t>
  </si>
  <si>
    <t>A2138</t>
  </si>
  <si>
    <t>13156B</t>
  </si>
  <si>
    <t>A2139</t>
  </si>
  <si>
    <t>13079B</t>
  </si>
  <si>
    <t>A2133</t>
  </si>
  <si>
    <t>Spark</t>
  </si>
  <si>
    <t>A2078B</t>
  </si>
  <si>
    <t>13249A</t>
  </si>
  <si>
    <t>13156A</t>
  </si>
  <si>
    <t>13082A</t>
  </si>
  <si>
    <t>13059A</t>
  </si>
  <si>
    <t>Ecosport</t>
  </si>
  <si>
    <t>A2078A</t>
  </si>
  <si>
    <t>Santa Fe</t>
  </si>
  <si>
    <t>13206A</t>
  </si>
  <si>
    <t>Escape</t>
  </si>
  <si>
    <t>13213A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</si>
  <si>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</si>
  <si>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</si>
  <si>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</si>
  <si>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</si>
  <si>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</si>
  <si>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</si>
  <si>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</si>
  <si>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</si>
  <si>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</si>
  <si>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</si>
  <si>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</si>
  <si>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</si>
  <si>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</si>
  <si>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</si>
  <si>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</si>
  <si>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</si>
  <si>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</si>
  <si>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</si>
  <si>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</si>
  <si>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</si>
  <si>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</si>
  <si>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Bob Atwood</t>
  </si>
  <si>
    <t>% Retailed of Non-New Franchise</t>
  </si>
  <si>
    <t>Sales Consultant</t>
  </si>
  <si>
    <t>Matt Vollmers</t>
  </si>
  <si>
    <t>Walker Strong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</si>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</sst>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0">
    <font>
      <sz val="11"/>
      <color theme="1"/>
      <name val="Calibri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6"/>
      <color theme="0"/>
      <name val="Oswald"/>
    </font>
    <font>
      <b/>
      <sz val="16"/>
      <color theme="1"/>
      <name val="Calibri"/>
    </font>
    <font>
      <b/>
      <sz val="14"/>
      <color theme="0"/>
      <name val="Oswald"/>
    </font>
    <font>
      <sz val="11"/>
      <name val="Calibri"/>
    </font>
    <font>
      <sz val="11"/>
      <color theme="0"/>
      <name val="Calibri"/>
    </font>
    <font>
      <b/>
      <sz val="11"/>
      <color theme="0"/>
      <name val="Oswald"/>
    </font>
    <font>
      <b/>
      <sz val="11"/>
      <color theme="1"/>
      <name val="Calibri"/>
    </font>
    <font>
      <sz val="12"/>
      <color theme="1"/>
      <name val="Calibri"/>
    </font>
    <font>
      <sz val="12"/>
      <color theme="1"/>
      <name val="Times New Roman"/>
    </font>
    <font>
      <b/>
      <sz val="14"/>
      <color theme="1"/>
      <name val="Calibri"/>
    </font>
    <font>
      <b/>
      <i/>
      <sz val="11"/>
      <color theme="1"/>
      <name val="Calibri"/>
    </font>
    <font>
      <sz val="12"/>
      <color theme="0"/>
      <name val="Oswald"/>
    </font>
    <font>
      <sz val="11"/>
      <color theme="0"/>
      <name val="Oswald"/>
    </font>
    <font>
      <sz val="14"/>
      <color theme="0"/>
      <name val="Oswald"/>
    </font>
    <font>
      <sz val="16"/>
      <color theme="1"/>
      <name val="Calibri"/>
    </font>
    <font>
      <sz val="16"/>
      <color theme="0"/>
      <name val="Oswald"/>
    </font>
    <font>
      <i/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06098"/>
        <bgColor rgb="FF006098"/>
      </patternFill>
    </fill>
    <fill>
      <patternFill patternType="solid">
        <fgColor rgb="FF00B050"/>
        <bgColor rgb="FF00B050"/>
      </patternFill>
    </fill>
    <fill>
      <patternFill patternType="solid">
        <fgColor rgb="FF7D868B"/>
        <bgColor rgb="FF7D868B"/>
      </patternFill>
    </fill>
    <fill>
      <patternFill patternType="solid">
        <fgColor rgb="FF77787B"/>
        <bgColor rgb="FF77787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B21E28"/>
        <bgColor rgb="FFB21E28"/>
      </patternFill>
    </fill>
    <fill>
      <patternFill patternType="solid">
        <fgColor rgb="FFFADF8D"/>
        <bgColor rgb="FFFADF8D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1" xfId="0" applyFont="1" applyBorder="1"/>
    <xf numFmtId="0" fontId="2" fillId="3" borderId="3" xfId="0" applyFont="1" applyFill="1" applyBorder="1"/>
    <xf numFmtId="0" fontId="2" fillId="3" borderId="1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0" borderId="0" xfId="0" applyFont="1"/>
    <xf numFmtId="0" fontId="7" fillId="5" borderId="10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3" borderId="20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/>
    </xf>
    <xf numFmtId="164" fontId="2" fillId="3" borderId="20" xfId="0" applyNumberFormat="1" applyFont="1" applyFill="1" applyBorder="1"/>
    <xf numFmtId="9" fontId="2" fillId="3" borderId="20" xfId="0" applyNumberFormat="1" applyFont="1" applyFill="1" applyBorder="1"/>
    <xf numFmtId="6" fontId="2" fillId="3" borderId="20" xfId="0" applyNumberFormat="1" applyFont="1" applyFill="1" applyBorder="1" applyAlignment="1">
      <alignment horizontal="center" vertical="center"/>
    </xf>
    <xf numFmtId="6" fontId="2" fillId="3" borderId="20" xfId="0" applyNumberFormat="1" applyFont="1" applyFill="1" applyBorder="1"/>
    <xf numFmtId="0" fontId="2" fillId="3" borderId="20" xfId="0" applyFont="1" applyFill="1" applyBorder="1"/>
    <xf numFmtId="0" fontId="2" fillId="3" borderId="2" xfId="0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164" fontId="2" fillId="6" borderId="20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9" fontId="2" fillId="0" borderId="21" xfId="0" applyNumberFormat="1" applyFont="1" applyBorder="1"/>
    <xf numFmtId="164" fontId="2" fillId="6" borderId="20" xfId="0" applyNumberFormat="1" applyFont="1" applyFill="1" applyBorder="1"/>
    <xf numFmtId="9" fontId="2" fillId="6" borderId="20" xfId="0" applyNumberFormat="1" applyFont="1" applyFill="1" applyBorder="1"/>
    <xf numFmtId="6" fontId="2" fillId="0" borderId="1" xfId="0" applyNumberFormat="1" applyFont="1" applyBorder="1"/>
    <xf numFmtId="6" fontId="2" fillId="6" borderId="20" xfId="0" applyNumberFormat="1" applyFont="1" applyFill="1" applyBorder="1"/>
    <xf numFmtId="0" fontId="2" fillId="0" borderId="21" xfId="0" applyFont="1" applyBorder="1"/>
    <xf numFmtId="0" fontId="2" fillId="6" borderId="6" xfId="0" applyFont="1" applyFill="1" applyBorder="1"/>
    <xf numFmtId="6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4" fontId="2" fillId="7" borderId="4" xfId="0" applyNumberFormat="1" applyFont="1" applyFill="1" applyBorder="1"/>
    <xf numFmtId="14" fontId="2" fillId="7" borderId="5" xfId="0" applyNumberFormat="1" applyFont="1" applyFill="1" applyBorder="1"/>
    <xf numFmtId="0" fontId="10" fillId="7" borderId="5" xfId="0" applyFont="1" applyFill="1" applyBorder="1"/>
    <xf numFmtId="0" fontId="10" fillId="7" borderId="6" xfId="0" applyFont="1" applyFill="1" applyBorder="1"/>
    <xf numFmtId="0" fontId="10" fillId="7" borderId="22" xfId="0" applyFont="1" applyFill="1" applyBorder="1"/>
    <xf numFmtId="165" fontId="2" fillId="7" borderId="23" xfId="0" applyNumberFormat="1" applyFont="1" applyFill="1" applyBorder="1"/>
    <xf numFmtId="14" fontId="2" fillId="8" borderId="23" xfId="0" applyNumberFormat="1" applyFont="1" applyFill="1" applyBorder="1"/>
    <xf numFmtId="1" fontId="2" fillId="6" borderId="24" xfId="0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2" fillId="7" borderId="23" xfId="0" applyNumberFormat="1" applyFont="1" applyFill="1" applyBorder="1"/>
    <xf numFmtId="9" fontId="2" fillId="7" borderId="23" xfId="0" applyNumberFormat="1" applyFont="1" applyFill="1" applyBorder="1"/>
    <xf numFmtId="164" fontId="2" fillId="7" borderId="25" xfId="0" applyNumberFormat="1" applyFont="1" applyFill="1" applyBorder="1"/>
    <xf numFmtId="0" fontId="2" fillId="8" borderId="2" xfId="0" applyFont="1" applyFill="1" applyBorder="1"/>
    <xf numFmtId="164" fontId="2" fillId="7" borderId="26" xfId="0" applyNumberFormat="1" applyFont="1" applyFill="1" applyBorder="1"/>
    <xf numFmtId="0" fontId="2" fillId="7" borderId="1" xfId="0" applyFont="1" applyFill="1" applyBorder="1"/>
    <xf numFmtId="6" fontId="2" fillId="7" borderId="1" xfId="0" applyNumberFormat="1" applyFont="1" applyFill="1" applyBorder="1"/>
    <xf numFmtId="14" fontId="2" fillId="8" borderId="3" xfId="0" applyNumberFormat="1" applyFont="1" applyFill="1" applyBorder="1"/>
    <xf numFmtId="0" fontId="11" fillId="8" borderId="3" xfId="0" applyFont="1" applyFill="1" applyBorder="1"/>
    <xf numFmtId="14" fontId="2" fillId="8" borderId="2" xfId="0" applyNumberFormat="1" applyFont="1" applyFill="1" applyBorder="1"/>
    <xf numFmtId="44" fontId="11" fillId="8" borderId="3" xfId="0" applyNumberFormat="1" applyFont="1" applyFill="1" applyBorder="1"/>
    <xf numFmtId="14" fontId="2" fillId="8" borderId="1" xfId="0" applyNumberFormat="1" applyFont="1" applyFill="1" applyBorder="1"/>
    <xf numFmtId="0" fontId="11" fillId="8" borderId="1" xfId="0" applyFont="1" applyFill="1" applyBorder="1"/>
    <xf numFmtId="44" fontId="11" fillId="8" borderId="1" xfId="0" applyNumberFormat="1" applyFont="1" applyFill="1" applyBorder="1"/>
    <xf numFmtId="0" fontId="5" fillId="5" borderId="2" xfId="0" applyFont="1" applyFill="1" applyBorder="1"/>
    <xf numFmtId="0" fontId="7" fillId="9" borderId="1" xfId="0" applyFont="1" applyFill="1" applyBorder="1"/>
    <xf numFmtId="9" fontId="2" fillId="10" borderId="1" xfId="0" applyNumberFormat="1" applyFont="1" applyFill="1" applyBorder="1"/>
    <xf numFmtId="0" fontId="2" fillId="10" borderId="1" xfId="0" applyFont="1" applyFill="1" applyBorder="1"/>
    <xf numFmtId="165" fontId="2" fillId="10" borderId="1" xfId="0" applyNumberFormat="1" applyFont="1" applyFill="1" applyBorder="1"/>
    <xf numFmtId="164" fontId="2" fillId="10" borderId="1" xfId="0" applyNumberFormat="1" applyFont="1" applyFill="1" applyBorder="1"/>
    <xf numFmtId="6" fontId="2" fillId="10" borderId="1" xfId="0" applyNumberFormat="1" applyFont="1" applyFill="1" applyBorder="1"/>
    <xf numFmtId="0" fontId="5" fillId="4" borderId="2" xfId="0" applyFont="1" applyFill="1" applyBorder="1"/>
    <xf numFmtId="0" fontId="12" fillId="0" borderId="0" xfId="0" applyFont="1"/>
    <xf numFmtId="0" fontId="13" fillId="0" borderId="0" xfId="0" applyFont="1" applyAlignment="1">
      <alignment horizontal="left" vertical="center"/>
    </xf>
    <xf numFmtId="0" fontId="5" fillId="2" borderId="1" xfId="0" applyFont="1" applyFill="1" applyBorder="1"/>
    <xf numFmtId="0" fontId="14" fillId="2" borderId="1" xfId="0" applyFont="1" applyFill="1" applyBorder="1" applyAlignment="1">
      <alignment horizontal="center"/>
    </xf>
    <xf numFmtId="165" fontId="2" fillId="0" borderId="0" xfId="0" applyNumberFormat="1" applyFont="1"/>
    <xf numFmtId="3" fontId="2" fillId="10" borderId="1" xfId="0" applyNumberFormat="1" applyFont="1" applyFill="1" applyBorder="1"/>
    <xf numFmtId="0" fontId="12" fillId="0" borderId="0" xfId="0" applyFont="1" applyAlignment="1">
      <alignment horizontal="center" vertical="center"/>
    </xf>
    <xf numFmtId="0" fontId="15" fillId="2" borderId="1" xfId="0" applyFont="1" applyFill="1" applyBorder="1"/>
    <xf numFmtId="1" fontId="2" fillId="10" borderId="1" xfId="0" applyNumberFormat="1" applyFont="1" applyFill="1" applyBorder="1"/>
    <xf numFmtId="0" fontId="16" fillId="2" borderId="1" xfId="0" applyFont="1" applyFill="1" applyBorder="1"/>
    <xf numFmtId="0" fontId="3" fillId="4" borderId="2" xfId="0" applyFont="1" applyFill="1" applyBorder="1"/>
    <xf numFmtId="0" fontId="17" fillId="0" borderId="0" xfId="0" applyFont="1"/>
    <xf numFmtId="0" fontId="3" fillId="2" borderId="1" xfId="0" applyFont="1" applyFill="1" applyBorder="1"/>
    <xf numFmtId="0" fontId="18" fillId="2" borderId="1" xfId="0" applyFont="1" applyFill="1" applyBorder="1"/>
    <xf numFmtId="165" fontId="7" fillId="9" borderId="1" xfId="0" applyNumberFormat="1" applyFont="1" applyFill="1" applyBorder="1"/>
    <xf numFmtId="0" fontId="19" fillId="0" borderId="0" xfId="0" applyFont="1"/>
    <xf numFmtId="0" fontId="5" fillId="5" borderId="7" xfId="0" applyFont="1" applyFill="1" applyBorder="1" applyAlignment="1">
      <alignment horizontal="left" wrapText="1"/>
    </xf>
    <xf numFmtId="0" fontId="6" fillId="0" borderId="8" xfId="0" applyFont="1" applyBorder="1"/>
    <xf numFmtId="0" fontId="6" fillId="0" borderId="9" xfId="0" applyFont="1" applyBorder="1"/>
    <xf numFmtId="0" fontId="7" fillId="5" borderId="11" xfId="0" applyFont="1" applyFill="1" applyBorder="1" applyAlignment="1">
      <alignment horizontal="left" vertical="center"/>
    </xf>
    <xf numFmtId="0" fontId="6" fillId="0" borderId="12" xfId="0" applyFont="1" applyBorder="1"/>
    <xf numFmtId="0" fontId="6" fillId="0" borderId="13" xfId="0" applyFont="1" applyBorder="1"/>
    <xf numFmtId="0" fontId="7" fillId="5" borderId="15" xfId="0" applyFont="1" applyFill="1" applyBorder="1" applyAlignment="1">
      <alignment horizontal="left" vertical="center"/>
    </xf>
    <xf numFmtId="0" fontId="6" fillId="0" borderId="16" xfId="0" applyFont="1" applyBorder="1"/>
    <xf numFmtId="0" fontId="6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0</xdr:row>
      <xdr:rowOff>104775</xdr:rowOff>
    </xdr:from>
    <xdr:ext cx="1162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16</xdr:row>
      <xdr:rowOff>9525</xdr:rowOff>
    </xdr:from>
    <xdr:ext cx="1676400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114300</xdr:rowOff>
    </xdr:from>
    <xdr:ext cx="5419725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45663" y="2703675"/>
          <a:ext cx="5400675" cy="2152650"/>
        </a:xfrm>
        <a:prstGeom prst="rect">
          <a:avLst/>
        </a:prstGeom>
        <a:solidFill>
          <a:srgbClr val="FFFFFF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876300</xdr:colOff>
      <xdr:row>3</xdr:row>
      <xdr:rowOff>66675</xdr:rowOff>
    </xdr:from>
    <xdr:ext cx="5553075" cy="10477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0</xdr:row>
      <xdr:rowOff>0</xdr:rowOff>
    </xdr:from>
    <xdr:ext cx="1419225" cy="6477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18</xdr:row>
      <xdr:rowOff>9525</xdr:rowOff>
    </xdr:from>
    <xdr:ext cx="1676400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18</xdr:row>
      <xdr:rowOff>28575</xdr:rowOff>
    </xdr:from>
    <xdr:ext cx="1666875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18</xdr:row>
      <xdr:rowOff>28575</xdr:rowOff>
    </xdr:from>
    <xdr:ext cx="1666875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0</xdr:row>
      <xdr:rowOff>19050</xdr:rowOff>
    </xdr:from>
    <xdr:ext cx="1609725" cy="7524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</xdr:colOff>
      <xdr:row>0</xdr:row>
      <xdr:rowOff>9525</xdr:rowOff>
    </xdr:from>
    <xdr:ext cx="1609725" cy="7334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16</xdr:row>
      <xdr:rowOff>9525</xdr:rowOff>
    </xdr:from>
    <xdr:ext cx="1676400" cy="8096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K17" sqref="K17"/>
    </sheetView>
  </sheetViews>
  <sheetFormatPr defaultColWidth="14.42578125" defaultRowHeight="15" customHeight="1"/>
  <cols>
    <col min="1" max="4" width="25.7109375" customWidth="1"/>
    <col min="5" max="5" width="17.5703125" hidden="1" customWidth="1"/>
    <col min="6" max="26" width="8.7109375" customWidth="1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 t="s">
        <v>5</v>
      </c>
      <c r="B2" s="4" t="s">
        <v>6</v>
      </c>
      <c r="C2" s="4" t="s">
        <v>7</v>
      </c>
      <c r="D2" s="4" t="s">
        <v>8</v>
      </c>
      <c r="E2" s="5" t="s">
        <v>9</v>
      </c>
    </row>
    <row r="3" spans="1:26">
      <c r="A3" s="4" t="s">
        <v>10</v>
      </c>
      <c r="B3" s="4" t="s">
        <v>11</v>
      </c>
      <c r="C3" s="4" t="s">
        <v>12</v>
      </c>
      <c r="D3" s="4" t="s">
        <v>13</v>
      </c>
      <c r="E3" s="6" t="s">
        <v>14</v>
      </c>
    </row>
    <row r="4" spans="1:26">
      <c r="A4" s="4"/>
      <c r="B4" s="4"/>
      <c r="C4" s="4" t="s">
        <v>15</v>
      </c>
      <c r="D4" s="4" t="s">
        <v>16</v>
      </c>
      <c r="E4" s="6" t="s">
        <v>17</v>
      </c>
    </row>
    <row r="5" spans="1:26">
      <c r="A5" s="4"/>
      <c r="B5" s="4"/>
      <c r="C5" s="4" t="s">
        <v>18</v>
      </c>
      <c r="D5" s="4" t="s">
        <v>19</v>
      </c>
      <c r="E5" s="6" t="s">
        <v>20</v>
      </c>
    </row>
    <row r="6" spans="1:26">
      <c r="A6" s="4"/>
      <c r="B6" s="4"/>
      <c r="C6" s="4" t="s">
        <v>21</v>
      </c>
      <c r="D6" s="4"/>
      <c r="E6" s="6" t="s">
        <v>22</v>
      </c>
    </row>
    <row r="7" spans="1:26">
      <c r="A7" s="4"/>
      <c r="B7" s="4"/>
      <c r="C7" s="4" t="s">
        <v>23</v>
      </c>
      <c r="D7" s="4"/>
      <c r="E7" s="6" t="s">
        <v>24</v>
      </c>
    </row>
    <row r="8" spans="1:26">
      <c r="A8" s="4"/>
      <c r="B8" s="4"/>
      <c r="C8" s="4" t="s">
        <v>25</v>
      </c>
      <c r="D8" s="4"/>
      <c r="E8" s="6" t="s">
        <v>26</v>
      </c>
    </row>
    <row r="9" spans="1:26">
      <c r="A9" s="4"/>
      <c r="B9" s="4"/>
      <c r="C9" s="4" t="s">
        <v>27</v>
      </c>
      <c r="D9" s="4"/>
      <c r="E9" s="6" t="s">
        <v>28</v>
      </c>
    </row>
    <row r="10" spans="1:26">
      <c r="A10" s="4"/>
      <c r="B10" s="4"/>
      <c r="C10" s="4" t="s">
        <v>29</v>
      </c>
      <c r="D10" s="4"/>
      <c r="E10" s="6" t="s">
        <v>30</v>
      </c>
    </row>
    <row r="11" spans="1:26">
      <c r="A11" s="4"/>
      <c r="B11" s="4"/>
      <c r="C11" s="4" t="s">
        <v>6</v>
      </c>
      <c r="D11" s="4"/>
      <c r="E11" s="6" t="s">
        <v>31</v>
      </c>
    </row>
    <row r="12" spans="1:26">
      <c r="A12" s="4"/>
      <c r="B12" s="4"/>
      <c r="C12" s="4"/>
      <c r="D12" s="4"/>
      <c r="E12" s="6" t="s">
        <v>8</v>
      </c>
    </row>
    <row r="13" spans="1:26">
      <c r="A13" s="4"/>
      <c r="B13" s="4"/>
      <c r="C13" s="4"/>
      <c r="D13" s="4"/>
      <c r="E13" s="6" t="s">
        <v>13</v>
      </c>
    </row>
    <row r="14" spans="1:26">
      <c r="A14" s="4"/>
      <c r="B14" s="4"/>
      <c r="C14" s="4"/>
      <c r="D14" s="4"/>
      <c r="E14" s="6" t="s">
        <v>32</v>
      </c>
    </row>
    <row r="15" spans="1:26">
      <c r="A15" s="4"/>
      <c r="B15" s="4"/>
      <c r="C15" s="4"/>
      <c r="D15" s="4"/>
      <c r="E15" s="6" t="s">
        <v>33</v>
      </c>
    </row>
    <row r="16" spans="1:26">
      <c r="A16" s="4"/>
      <c r="B16" s="4"/>
      <c r="C16" s="4"/>
      <c r="D16" s="4"/>
      <c r="E16" s="6" t="s">
        <v>34</v>
      </c>
    </row>
    <row r="17" spans="1:5">
      <c r="A17" s="4"/>
      <c r="B17" s="4"/>
      <c r="C17" s="4"/>
      <c r="D17" s="4"/>
      <c r="E17" s="6" t="s">
        <v>35</v>
      </c>
    </row>
    <row r="18" spans="1:5">
      <c r="A18" s="4"/>
      <c r="B18" s="4"/>
      <c r="C18" s="4"/>
      <c r="D18" s="4"/>
      <c r="E18" s="6" t="s">
        <v>36</v>
      </c>
    </row>
    <row r="19" spans="1:5">
      <c r="A19" s="4"/>
      <c r="B19" s="4"/>
      <c r="C19" s="4"/>
      <c r="D19" s="4"/>
      <c r="E19" s="6" t="s">
        <v>37</v>
      </c>
    </row>
    <row r="20" spans="1:5">
      <c r="A20" s="4"/>
      <c r="B20" s="4"/>
      <c r="C20" s="4"/>
      <c r="D20" s="4"/>
      <c r="E20" s="6" t="s">
        <v>38</v>
      </c>
    </row>
    <row r="21" spans="1:5" ht="15.75" customHeight="1">
      <c r="A21" s="4"/>
      <c r="B21" s="4"/>
      <c r="C21" s="4"/>
      <c r="D21" s="4"/>
      <c r="E21" s="6" t="s">
        <v>39</v>
      </c>
    </row>
    <row r="22" spans="1:5" ht="15.75" customHeight="1">
      <c r="A22" s="4"/>
      <c r="B22" s="4"/>
      <c r="C22" s="4"/>
      <c r="D22" s="4"/>
      <c r="E22" s="6" t="s">
        <v>40</v>
      </c>
    </row>
    <row r="23" spans="1:5" ht="15.75" customHeight="1">
      <c r="A23" s="4"/>
      <c r="B23" s="4"/>
      <c r="C23" s="4"/>
      <c r="D23" s="4"/>
      <c r="E23" s="6" t="s">
        <v>16</v>
      </c>
    </row>
    <row r="24" spans="1:5" ht="15.75" customHeight="1">
      <c r="A24" s="4"/>
      <c r="B24" s="4"/>
      <c r="C24" s="4"/>
      <c r="D24" s="4"/>
      <c r="E24" s="6" t="s">
        <v>41</v>
      </c>
    </row>
    <row r="25" spans="1:5" ht="15.75" customHeight="1">
      <c r="A25" s="4"/>
      <c r="B25" s="4"/>
      <c r="C25" s="4"/>
      <c r="D25" s="4"/>
      <c r="E25" s="6" t="s">
        <v>42</v>
      </c>
    </row>
    <row r="26" spans="1:5" ht="15.75" customHeight="1">
      <c r="A26" s="4"/>
      <c r="B26" s="4"/>
      <c r="C26" s="4"/>
      <c r="D26" s="4"/>
      <c r="E26" s="6" t="s">
        <v>43</v>
      </c>
    </row>
    <row r="27" spans="1:5" ht="15.75" customHeight="1">
      <c r="A27" s="4"/>
      <c r="B27" s="4"/>
      <c r="C27" s="4"/>
      <c r="D27" s="4"/>
      <c r="E27" s="6" t="s">
        <v>44</v>
      </c>
    </row>
    <row r="28" spans="1:5" ht="15.75" customHeight="1">
      <c r="A28" s="4"/>
      <c r="B28" s="4"/>
      <c r="C28" s="4"/>
      <c r="D28" s="4"/>
      <c r="E28" s="6" t="s">
        <v>45</v>
      </c>
    </row>
    <row r="29" spans="1:5" ht="15.75" customHeight="1">
      <c r="A29" s="4"/>
      <c r="B29" s="4"/>
      <c r="C29" s="4"/>
      <c r="D29" s="4"/>
      <c r="E29" s="6" t="s">
        <v>46</v>
      </c>
    </row>
    <row r="30" spans="1:5" ht="15.75" customHeight="1">
      <c r="A30" s="4"/>
      <c r="B30" s="4"/>
      <c r="C30" s="4"/>
      <c r="D30" s="4"/>
      <c r="E30" s="6" t="s">
        <v>47</v>
      </c>
    </row>
    <row r="31" spans="1:5" ht="15.75" customHeight="1">
      <c r="A31" s="4"/>
      <c r="B31" s="4"/>
      <c r="C31" s="4"/>
      <c r="D31" s="4"/>
      <c r="E31" s="6" t="s">
        <v>48</v>
      </c>
    </row>
    <row r="32" spans="1:5" ht="15.75" customHeight="1">
      <c r="A32" s="4"/>
      <c r="B32" s="4"/>
      <c r="C32" s="4"/>
      <c r="D32" s="4"/>
      <c r="E32" s="6" t="s">
        <v>49</v>
      </c>
    </row>
    <row r="33" spans="1:5" ht="15.75" customHeight="1">
      <c r="A33" s="4"/>
      <c r="B33" s="4"/>
      <c r="C33" s="4"/>
      <c r="D33" s="4"/>
      <c r="E33" s="6" t="s">
        <v>50</v>
      </c>
    </row>
    <row r="34" spans="1:5" ht="15.75" customHeight="1">
      <c r="A34" s="4"/>
      <c r="B34" s="4"/>
      <c r="C34" s="4"/>
      <c r="D34" s="4"/>
      <c r="E34" s="6" t="s">
        <v>51</v>
      </c>
    </row>
    <row r="35" spans="1:5" ht="15.75" customHeight="1">
      <c r="A35" s="4"/>
      <c r="B35" s="4"/>
      <c r="C35" s="4"/>
      <c r="D35" s="4"/>
      <c r="E35" s="6" t="s">
        <v>52</v>
      </c>
    </row>
    <row r="36" spans="1:5" ht="15.75" customHeight="1">
      <c r="A36" s="4"/>
      <c r="B36" s="4"/>
      <c r="C36" s="4"/>
      <c r="D36" s="4"/>
      <c r="E36" s="6" t="s">
        <v>53</v>
      </c>
    </row>
    <row r="37" spans="1:5" ht="15.75" customHeight="1">
      <c r="A37" s="4"/>
      <c r="B37" s="4"/>
      <c r="C37" s="4"/>
      <c r="D37" s="4"/>
      <c r="E37" s="6" t="s">
        <v>54</v>
      </c>
    </row>
    <row r="38" spans="1:5" ht="15.75" customHeight="1">
      <c r="A38" s="4"/>
      <c r="B38" s="4"/>
      <c r="C38" s="4"/>
      <c r="D38" s="4"/>
      <c r="E38" s="6" t="s">
        <v>55</v>
      </c>
    </row>
    <row r="39" spans="1:5" ht="15.75" customHeight="1">
      <c r="A39" s="4"/>
      <c r="B39" s="4"/>
      <c r="C39" s="4"/>
      <c r="D39" s="4"/>
      <c r="E39" s="6" t="s">
        <v>56</v>
      </c>
    </row>
    <row r="40" spans="1:5" ht="15.75" customHeight="1">
      <c r="A40" s="4"/>
      <c r="B40" s="4"/>
      <c r="C40" s="4"/>
      <c r="D40" s="4"/>
      <c r="E40" s="6" t="s">
        <v>57</v>
      </c>
    </row>
    <row r="41" spans="1:5" ht="15.75" customHeight="1">
      <c r="A41" s="4"/>
      <c r="B41" s="4"/>
      <c r="C41" s="4"/>
      <c r="D41" s="4"/>
      <c r="E41" s="6" t="s">
        <v>19</v>
      </c>
    </row>
    <row r="42" spans="1:5" ht="15.75" customHeight="1">
      <c r="A42" s="4"/>
      <c r="B42" s="4"/>
      <c r="C42" s="4"/>
      <c r="D42" s="4"/>
      <c r="E42" s="6" t="s">
        <v>58</v>
      </c>
    </row>
    <row r="43" spans="1:5" ht="15.75" customHeight="1">
      <c r="A43" s="4"/>
      <c r="B43" s="4"/>
      <c r="C43" s="4"/>
      <c r="D43" s="4"/>
      <c r="E43" s="6" t="s">
        <v>59</v>
      </c>
    </row>
    <row r="44" spans="1:5" ht="15.75" customHeight="1">
      <c r="A44" s="4"/>
      <c r="B44" s="4"/>
      <c r="C44" s="4"/>
      <c r="D44" s="4"/>
      <c r="E44" s="6" t="s">
        <v>60</v>
      </c>
    </row>
    <row r="45" spans="1:5" ht="15.75" customHeight="1">
      <c r="A45" s="4"/>
      <c r="B45" s="4"/>
      <c r="C45" s="4"/>
      <c r="D45" s="4"/>
      <c r="E45" s="6" t="s">
        <v>61</v>
      </c>
    </row>
    <row r="46" spans="1:5" ht="15.75" customHeight="1">
      <c r="A46" s="4"/>
      <c r="B46" s="4"/>
      <c r="C46" s="4"/>
      <c r="D46" s="4"/>
      <c r="E46" s="6" t="s">
        <v>62</v>
      </c>
    </row>
    <row r="47" spans="1:5" ht="15.75" customHeight="1">
      <c r="A47" s="4"/>
      <c r="B47" s="4"/>
      <c r="C47" s="4"/>
      <c r="D47" s="4"/>
      <c r="E47" s="6" t="s">
        <v>63</v>
      </c>
    </row>
    <row r="48" spans="1:5" ht="15.75" customHeight="1">
      <c r="A48" s="4"/>
      <c r="B48" s="4"/>
      <c r="C48" s="4"/>
      <c r="D48" s="4"/>
      <c r="E48" s="6" t="s">
        <v>64</v>
      </c>
    </row>
    <row r="49" spans="1:5" ht="15.75" customHeight="1">
      <c r="A49" s="4"/>
      <c r="B49" s="4"/>
      <c r="C49" s="4"/>
      <c r="D49" s="4"/>
      <c r="E49" s="6" t="s">
        <v>65</v>
      </c>
    </row>
    <row r="50" spans="1:5" ht="15.75" customHeight="1">
      <c r="A50" s="4"/>
      <c r="B50" s="4"/>
      <c r="C50" s="4"/>
      <c r="D50" s="4"/>
      <c r="E50" s="6" t="s">
        <v>66</v>
      </c>
    </row>
    <row r="51" spans="1:5" ht="15.75" customHeight="1">
      <c r="A51" s="4"/>
      <c r="B51" s="4"/>
      <c r="C51" s="4"/>
      <c r="D51" s="4"/>
      <c r="E51" s="6"/>
    </row>
    <row r="52" spans="1:5" ht="15.75" customHeight="1">
      <c r="A52" s="4"/>
      <c r="B52" s="4"/>
      <c r="C52" s="4"/>
      <c r="D52" s="4"/>
      <c r="E52" s="6"/>
    </row>
    <row r="53" spans="1:5" ht="15.75" customHeight="1">
      <c r="A53" s="4"/>
      <c r="B53" s="4"/>
      <c r="C53" s="4"/>
      <c r="D53" s="4"/>
      <c r="E53" s="6"/>
    </row>
    <row r="54" spans="1:5" ht="15.75" customHeight="1">
      <c r="E54" s="6"/>
    </row>
    <row r="55" spans="1:5" ht="15.75" customHeight="1">
      <c r="E55" s="6"/>
    </row>
    <row r="56" spans="1:5" ht="15.75" customHeight="1">
      <c r="E56" s="6"/>
    </row>
    <row r="57" spans="1:5" ht="15.75" customHeight="1">
      <c r="E57" s="6"/>
    </row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D2:D53" xr:uid="{00000000-0002-0000-0000-000000000000}">
      <formula1>$E$2:$E$50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31.28515625" customWidth="1"/>
    <col min="2" max="7" width="15.7109375" customWidth="1"/>
    <col min="8" max="26" width="8.7109375" customWidth="1"/>
  </cols>
  <sheetData>
    <row r="1" spans="1:26" ht="22.5" customHeight="1">
      <c r="A1" s="87" t="s">
        <v>241</v>
      </c>
      <c r="B1" s="77"/>
      <c r="C1" s="3"/>
      <c r="D1" s="3"/>
      <c r="E1" s="3"/>
      <c r="F1" s="3"/>
      <c r="G1" s="3"/>
    </row>
    <row r="2" spans="1:26" ht="22.5" customHeight="1">
      <c r="A2" s="89" t="s">
        <v>257</v>
      </c>
      <c r="B2" s="79" t="s">
        <v>243</v>
      </c>
      <c r="C2" s="80" t="s">
        <v>118</v>
      </c>
      <c r="D2" s="80" t="s">
        <v>122</v>
      </c>
      <c r="E2" s="80" t="s">
        <v>127</v>
      </c>
      <c r="F2" s="80" t="s">
        <v>131</v>
      </c>
      <c r="G2" s="80" t="s">
        <v>135</v>
      </c>
    </row>
    <row r="3" spans="1:26" ht="22.5" customHeight="1">
      <c r="A3" s="70" t="s">
        <v>227</v>
      </c>
      <c r="B3" s="72">
        <f>'Scoreboard Total'!B3</f>
        <v>58</v>
      </c>
      <c r="C3" s="72">
        <f>COUNTIF('Sales Log'!$W$14:$W$211,30)</f>
        <v>36</v>
      </c>
      <c r="D3" s="72">
        <f>COUNTIF('Sales Log'!$W$14:$W$211,45)</f>
        <v>8</v>
      </c>
      <c r="E3" s="72">
        <f>COUNTIF('Sales Log'!$W$14:$W$211,60)</f>
        <v>7</v>
      </c>
      <c r="F3" s="72">
        <f>COUNTIF('Sales Log'!$W$14:$W$211,90)</f>
        <v>3</v>
      </c>
      <c r="G3" s="72">
        <f>COUNTIF('Sales Log'!$W$14:$W$211,91)</f>
        <v>1</v>
      </c>
    </row>
    <row r="4" spans="1:26" ht="22.5" customHeight="1">
      <c r="A4" s="70" t="s">
        <v>254</v>
      </c>
      <c r="B4" s="71">
        <f>B3/'Sales Log'!$D$212</f>
        <v>1</v>
      </c>
      <c r="C4" s="71">
        <f>C3/'Sales Log'!$D$212</f>
        <v>0.62068965517241381</v>
      </c>
      <c r="D4" s="71">
        <f>D3/'Sales Log'!$D$212</f>
        <v>0.13793103448275862</v>
      </c>
      <c r="E4" s="71">
        <f>E3/'Sales Log'!$D$212</f>
        <v>0.1206896551724138</v>
      </c>
      <c r="F4" s="71">
        <f>F3/'Sales Log'!$D$212</f>
        <v>5.1724137931034482E-2</v>
      </c>
      <c r="G4" s="71">
        <f>G3/'Sales Log'!$D$212</f>
        <v>1.7241379310344827E-2</v>
      </c>
    </row>
    <row r="5" spans="1:26" ht="22.5" customHeight="1">
      <c r="A5" s="70" t="s">
        <v>245</v>
      </c>
      <c r="B5" s="71">
        <f>COUNTIFS('Sales Log'!$I$14:$I$211,"No")/B3</f>
        <v>0.46551724137931033</v>
      </c>
      <c r="C5" s="71">
        <f>COUNTIFS('Sales Log'!$I$14:$I$211,"No",'Sales Log'!$W$14:$W$211,30)/C3</f>
        <v>0.3888888888888889</v>
      </c>
      <c r="D5" s="71">
        <f>COUNTIFS('Sales Log'!$I$14:$I$211,"No",'Sales Log'!$W$14:$W$211,45)/D3</f>
        <v>0.375</v>
      </c>
      <c r="E5" s="71">
        <f>COUNTIFS('Sales Log'!$I$14:$I$211,"No",'Sales Log'!$W$14:$W$211,60)/E3</f>
        <v>0.5714285714285714</v>
      </c>
      <c r="F5" s="71">
        <f>COUNTIFS('Sales Log'!$I$14:$I$211,"No",'Sales Log'!$W$14:$W$211,90)/F3</f>
        <v>1</v>
      </c>
      <c r="G5" s="71">
        <f>COUNTIFS('Sales Log'!$I$14:$I$211,"No",'Sales Log'!$W$14:$W$211,91)/G3</f>
        <v>1</v>
      </c>
    </row>
    <row r="6" spans="1:26" ht="21.75" customHeight="1">
      <c r="A6" s="91" t="s">
        <v>228</v>
      </c>
      <c r="B6" s="73">
        <f>'Sales Log'!$F$212</f>
        <v>25.431034482758619</v>
      </c>
      <c r="C6" s="73">
        <f>AVERAGEIF('Sales Log'!$W$14:$W$211,30,'Sales Log'!$F$14:$F$211)</f>
        <v>13.222222222222221</v>
      </c>
      <c r="D6" s="73">
        <f>AVERAGEIF('Sales Log'!$W$14:$W$211,45,'Sales Log'!$F$14:$F$211)</f>
        <v>38.625</v>
      </c>
      <c r="E6" s="73">
        <f>AVERAGEIF('Sales Log'!$W$14:$W$211,60,'Sales Log'!$F$14:$F$211)</f>
        <v>54.142857142857146</v>
      </c>
      <c r="F6" s="73">
        <f>AVERAGEIF('Sales Log'!$W$14:$W$211,90,'Sales Log'!$F$14:$F$211)</f>
        <v>68.333333333333329</v>
      </c>
      <c r="G6" s="73">
        <f>AVERAGEIF('Sales Log'!$W$14:$W$211,91,'Sales Log'!$F$14:$F$211)</f>
        <v>106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2.5" customHeight="1">
      <c r="A7" s="70" t="s">
        <v>230</v>
      </c>
      <c r="B7" s="74">
        <f>'Sales Log'!$K$212</f>
        <v>34495.602068965512</v>
      </c>
      <c r="C7" s="74">
        <f>AVERAGEIF('Sales Log'!$W$14:$W$211,30,'Sales Log'!$K$14:$K$211)</f>
        <v>32487.19222222222</v>
      </c>
      <c r="D7" s="74">
        <f>AVERAGEIF('Sales Log'!$W$14:$W$211,45,'Sales Log'!$K$14:$K$211)</f>
        <v>38887</v>
      </c>
      <c r="E7" s="74">
        <f>AVERAGEIF('Sales Log'!$W$14:$W$211,60,'Sales Log'!$K$14:$K$211)</f>
        <v>42286.571428571428</v>
      </c>
      <c r="F7" s="74">
        <f>AVERAGEIF('Sales Log'!$W$14:$W$211,90,'Sales Log'!$K$14:$K$211)</f>
        <v>36097</v>
      </c>
      <c r="G7" s="74">
        <f>AVERAGEIF('Sales Log'!$W$14:$W$211,91,'Sales Log'!$K$14:$K$211)</f>
        <v>42393</v>
      </c>
    </row>
    <row r="8" spans="1:26" ht="22.5" customHeight="1">
      <c r="A8" s="70" t="s">
        <v>255</v>
      </c>
      <c r="B8" s="71">
        <f>'Sales Log'!$N$212</f>
        <v>2.9282609355287419</v>
      </c>
      <c r="C8" s="71">
        <f>AVERAGEIF('Sales Log'!$W$14:$W$211,30,'Sales Log'!$N14:$N$211)</f>
        <v>4.1863529208328574</v>
      </c>
      <c r="D8" s="71">
        <f>AVERAGEIF('Sales Log'!$W$14:$W$211,45,'Sales Log'!$N14:$N$211)</f>
        <v>1.04629187959315</v>
      </c>
      <c r="E8" s="71">
        <f>AVERAGEIF('Sales Log'!$W$14:$W$211,60,'Sales Log'!$N14:$N$211)</f>
        <v>1.0108143746070726</v>
      </c>
      <c r="F8" s="71">
        <f>AVERAGEIF('Sales Log'!$W$14:$W$211,90,'Sales Log'!$N14:$N$211)</f>
        <v>0.98333333333333328</v>
      </c>
      <c r="G8" s="71">
        <f>AVERAGEIF('Sales Log'!$W$14:$W$211,91,'Sales Log'!$N14:$N$211)</f>
        <v>0.97</v>
      </c>
    </row>
    <row r="9" spans="1:26" ht="22.5" customHeight="1">
      <c r="A9" s="70" t="s">
        <v>234</v>
      </c>
      <c r="B9" s="74">
        <f>'Sales Log'!$O$212</f>
        <v>761.82896551724139</v>
      </c>
      <c r="C9" s="74">
        <f>AVERAGEIF('Sales Log'!$W$14:$W$211,30,'Sales Log'!$O$14:$O$211)</f>
        <v>830.19666666666672</v>
      </c>
      <c r="D9" s="74">
        <f>AVERAGEIF('Sales Log'!$W$14:$W$211,45,'Sales Log'!$O$14:$O$211)</f>
        <v>1047.25</v>
      </c>
      <c r="E9" s="74">
        <f>AVERAGEIF('Sales Log'!$W$14:$W$211,60,'Sales Log'!$O$14:$O$211)</f>
        <v>250</v>
      </c>
      <c r="F9" s="74">
        <f>AVERAGEIF('Sales Log'!$W$14:$W$211,90,'Sales Log'!$O$14:$O$211)</f>
        <v>0</v>
      </c>
      <c r="G9" s="74">
        <f>AVERAGEIF('Sales Log'!$W$14:$W$211,91,'Sales Log'!$O$14:$O$211)</f>
        <v>0</v>
      </c>
    </row>
    <row r="10" spans="1:26" ht="22.5" customHeight="1">
      <c r="A10" s="70" t="s">
        <v>256</v>
      </c>
      <c r="B10" s="74">
        <f>'Sales Log'!$P$212</f>
        <v>2810.8336206896547</v>
      </c>
      <c r="C10" s="74">
        <f>AVERAGEIF('Sales Log'!$W$14:$W$211,30,'Sales Log'!$P$14:$P$211)</f>
        <v>2924.7405555555556</v>
      </c>
      <c r="D10" s="74">
        <f>AVERAGEIF('Sales Log'!$W$14:$W$211,45,'Sales Log'!$P$14:$P$211)</f>
        <v>3800.13</v>
      </c>
      <c r="E10" s="74">
        <f>AVERAGEIF('Sales Log'!$W$14:$W$211,60,'Sales Log'!$P$14:$P$211)</f>
        <v>2146.6414285714282</v>
      </c>
      <c r="F10" s="74">
        <f>AVERAGEIF('Sales Log'!$W$14:$W$211,90,'Sales Log'!$P$14:$P$211)</f>
        <v>2912.5533333333333</v>
      </c>
      <c r="G10" s="74">
        <f>AVERAGEIF('Sales Log'!$W$14:$W$211,91,'Sales Log'!$P$14:$P$211)</f>
        <v>1382.68</v>
      </c>
    </row>
    <row r="11" spans="1:26" ht="22.5" customHeight="1">
      <c r="A11" s="70" t="s">
        <v>236</v>
      </c>
      <c r="B11" s="74">
        <f>'Sales Log'!$Q$212</f>
        <v>2496.4289655172415</v>
      </c>
      <c r="C11" s="74">
        <f>AVERAGEIF('Sales Log'!$W$14:$W$211,30,'Sales Log'!$Q$14:$Q$211)</f>
        <v>2392.0386111111111</v>
      </c>
      <c r="D11" s="74">
        <f>AVERAGEIF('Sales Log'!$W$14:$W$211,45,'Sales Log'!$Q$14:$Q$211)</f>
        <v>2338.00875</v>
      </c>
      <c r="E11" s="74">
        <f>AVERAGEIF('Sales Log'!$W$14:$W$211,60,'Sales Log'!$Q$14:$Q$211)</f>
        <v>3175.8171428571432</v>
      </c>
      <c r="F11" s="74">
        <f>AVERAGEIF('Sales Log'!$W$14:$W$211,90,'Sales Log'!$Q$14:$Q$211)</f>
        <v>3685.8133333333335</v>
      </c>
      <c r="G11" s="74">
        <f>AVERAGEIF('Sales Log'!$W$14:$W$211,91,'Sales Log'!$Q$14:$Q$211)</f>
        <v>0</v>
      </c>
    </row>
    <row r="12" spans="1:26" ht="22.5" customHeight="1">
      <c r="A12" s="70" t="s">
        <v>237</v>
      </c>
      <c r="B12" s="74">
        <f>'Sales Log'!$R$212</f>
        <v>5307.2625862068962</v>
      </c>
      <c r="C12" s="74">
        <f t="shared" ref="C12:G12" si="0">C10+C11</f>
        <v>5316.7791666666672</v>
      </c>
      <c r="D12" s="74">
        <f t="shared" si="0"/>
        <v>6138.1387500000001</v>
      </c>
      <c r="E12" s="74">
        <f t="shared" si="0"/>
        <v>5322.4585714285713</v>
      </c>
      <c r="F12" s="74">
        <f t="shared" si="0"/>
        <v>6598.3666666666668</v>
      </c>
      <c r="G12" s="74">
        <f t="shared" si="0"/>
        <v>1382.68</v>
      </c>
    </row>
    <row r="13" spans="1:26" ht="21.75" customHeight="1">
      <c r="A13" s="70" t="s">
        <v>238</v>
      </c>
      <c r="B13" s="74">
        <f t="shared" ref="B13:G13" si="1">B12*B3</f>
        <v>307821.23</v>
      </c>
      <c r="C13" s="74">
        <f t="shared" si="1"/>
        <v>191404.05000000002</v>
      </c>
      <c r="D13" s="74">
        <f t="shared" si="1"/>
        <v>49105.11</v>
      </c>
      <c r="E13" s="74">
        <f t="shared" si="1"/>
        <v>37257.21</v>
      </c>
      <c r="F13" s="74">
        <f t="shared" si="1"/>
        <v>19795.099999999999</v>
      </c>
      <c r="G13" s="74">
        <f t="shared" si="1"/>
        <v>1382.68</v>
      </c>
    </row>
    <row r="14" spans="1:26" ht="21.75" customHeight="1">
      <c r="A14" s="70" t="s">
        <v>100</v>
      </c>
      <c r="B14" s="71">
        <f t="shared" ref="B14:G14" si="2">(B12/(B7)*(360/B6))</f>
        <v>2.1779370368932729</v>
      </c>
      <c r="C14" s="71">
        <f t="shared" si="2"/>
        <v>4.4558903261328551</v>
      </c>
      <c r="D14" s="71">
        <f t="shared" si="2"/>
        <v>1.4711815489290476</v>
      </c>
      <c r="E14" s="71">
        <f t="shared" si="2"/>
        <v>0.83689533355925505</v>
      </c>
      <c r="F14" s="71">
        <f t="shared" si="2"/>
        <v>0.96301983071358543</v>
      </c>
      <c r="G14" s="71">
        <f t="shared" si="2"/>
        <v>0.1107705125757234</v>
      </c>
    </row>
    <row r="15" spans="1:26" ht="21.75" customHeight="1">
      <c r="A15" s="70" t="s">
        <v>239</v>
      </c>
      <c r="B15" s="71">
        <f>'Sales Log'!AA212/'Scoreboard Total'!B3</f>
        <v>0.27586206896551724</v>
      </c>
      <c r="C15" s="71">
        <f>COUNTIFS('Sales Log'!$W$14:$W$211,30,'Sales Log'!$AA$14:$AA$211,"Yes")/C$3</f>
        <v>0.25</v>
      </c>
      <c r="D15" s="71">
        <f>COUNTIFS('Sales Log'!$W$14:$W$211,45,'Sales Log'!$AA$14:$AA$211,"Yes")/D$3</f>
        <v>0.25</v>
      </c>
      <c r="E15" s="71">
        <f>COUNTIFS('Sales Log'!$W$14:$W$211,60,'Sales Log'!$AA$14:$AA$211,"Yes")/E$3</f>
        <v>0.14285714285714285</v>
      </c>
      <c r="F15" s="71">
        <f>COUNTIFS('Sales Log'!$W$14:$W$211,90,'Sales Log'!$AA$14:$AA$211,"Yes")/F$3</f>
        <v>0.66666666666666663</v>
      </c>
      <c r="G15" s="71">
        <f>COUNTIFS('Sales Log'!$W$14:$W$211,91,'Sales Log'!$AA$14:$AA$211,"Yes")/G$3</f>
        <v>0</v>
      </c>
    </row>
    <row r="16" spans="1:26" ht="21.75" customHeight="1">
      <c r="A16" s="70" t="s">
        <v>240</v>
      </c>
      <c r="B16" s="82">
        <f>'Sales Log'!$AB$212</f>
        <v>-98.162413793103454</v>
      </c>
      <c r="C16" s="82">
        <f>AVERAGEIF('Sales Log'!$W$14:$W$211,30,'Sales Log'!$AB$14:$AB$211)</f>
        <v>-111.62277777777778</v>
      </c>
      <c r="D16" s="82">
        <f>AVERAGEIF('Sales Log'!$W$14:$W$211,45,'Sales Log'!$AB$14:$AB$211)</f>
        <v>0</v>
      </c>
      <c r="E16" s="82">
        <f>AVERAGEIF('Sales Log'!$W$14:$W$211,60,'Sales Log'!$AB$14:$AB$211)</f>
        <v>-353.57142857142856</v>
      </c>
      <c r="F16" s="82">
        <f>AVERAGEIF('Sales Log'!$W$14:$W$211,90,'Sales Log'!$AB$14:$AB$211)</f>
        <v>0</v>
      </c>
      <c r="G16" s="82">
        <f>AVERAGEIF('Sales Log'!$W$14:$W$211,91,'Sales Log'!$AB$14:$AB$211)</f>
        <v>0</v>
      </c>
    </row>
    <row r="18" spans="3:3">
      <c r="C18" s="92"/>
    </row>
    <row r="19" spans="3:3">
      <c r="C19" s="92"/>
    </row>
    <row r="21" spans="3:3" ht="15.75" customHeight="1"/>
    <row r="22" spans="3:3" ht="15.75" customHeight="1"/>
    <row r="23" spans="3:3" ht="15.75" customHeight="1"/>
    <row r="24" spans="3:3" ht="15.75" customHeight="1"/>
    <row r="25" spans="3:3" ht="15.75" customHeight="1"/>
    <row r="26" spans="3:3" ht="15.75" customHeight="1"/>
    <row r="27" spans="3:3" ht="15.75" customHeight="1"/>
    <row r="28" spans="3:3" ht="15.75" customHeight="1"/>
    <row r="29" spans="3:3" ht="15.75" customHeight="1"/>
    <row r="30" spans="3:3" ht="15.75" customHeight="1"/>
    <row r="31" spans="3:3" ht="15.75" customHeight="1"/>
    <row r="32" spans="3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900-000000000000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998"/>
  <sheetViews>
    <sheetView workbookViewId="0">
      <pane ySplit="13" topLeftCell="A74" activePane="bottomLeft" state="frozen"/>
      <selection pane="bottomLeft" activeCell="B15" sqref="B15"/>
    </sheetView>
  </sheetViews>
  <sheetFormatPr defaultColWidth="14.42578125" defaultRowHeight="15" customHeight="1"/>
  <cols>
    <col min="1" max="1" width="4.85546875" customWidth="1"/>
    <col min="2" max="2" width="10.42578125" customWidth="1"/>
    <col min="3" max="3" width="5.28515625" customWidth="1"/>
    <col min="4" max="4" width="13.7109375" customWidth="1"/>
    <col min="5" max="5" width="14.42578125" customWidth="1"/>
    <col min="6" max="6" width="7.140625" customWidth="1"/>
    <col min="7" max="7" width="21.42578125" customWidth="1"/>
    <col min="8" max="8" width="10.28515625" customWidth="1"/>
    <col min="9" max="9" width="20.42578125" hidden="1" customWidth="1"/>
    <col min="10" max="10" width="15.5703125" customWidth="1"/>
    <col min="11" max="11" width="11.85546875" customWidth="1"/>
    <col min="12" max="12" width="15.42578125" customWidth="1"/>
    <col min="13" max="13" width="12.5703125" hidden="1" customWidth="1"/>
    <col min="14" max="14" width="13.140625" hidden="1" customWidth="1"/>
    <col min="15" max="15" width="13.42578125" hidden="1" customWidth="1"/>
    <col min="16" max="16" width="9.5703125" customWidth="1"/>
    <col min="17" max="17" width="8.42578125" customWidth="1"/>
    <col min="18" max="18" width="9.140625" hidden="1" customWidth="1"/>
    <col min="19" max="19" width="7.85546875" hidden="1" customWidth="1"/>
    <col min="20" max="20" width="14.5703125" customWidth="1"/>
    <col min="21" max="21" width="13.85546875" customWidth="1"/>
    <col min="22" max="22" width="16.5703125" customWidth="1"/>
    <col min="23" max="23" width="12.140625" hidden="1" customWidth="1"/>
    <col min="24" max="24" width="18.85546875" hidden="1" customWidth="1"/>
    <col min="25" max="25" width="7.140625" hidden="1" customWidth="1"/>
    <col min="26" max="26" width="10.140625" hidden="1" customWidth="1"/>
    <col min="27" max="27" width="6" customWidth="1"/>
    <col min="28" max="28" width="10.140625" customWidth="1"/>
    <col min="29" max="29" width="9.140625" customWidth="1"/>
  </cols>
  <sheetData>
    <row r="1" spans="1:29" ht="15.75" customHeight="1">
      <c r="A1" s="7"/>
      <c r="B1" s="8"/>
      <c r="C1" s="9"/>
      <c r="D1" s="10"/>
      <c r="E1" s="10"/>
      <c r="F1" s="11"/>
      <c r="G1" s="11"/>
      <c r="H1" s="1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4.75" customHeight="1">
      <c r="A3" s="93" t="s">
        <v>67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/>
      <c r="V3" s="3"/>
      <c r="W3" s="3"/>
      <c r="X3" s="3"/>
      <c r="Y3" s="3"/>
      <c r="Z3" s="3"/>
      <c r="AA3" s="3"/>
      <c r="AB3" s="3"/>
      <c r="AC3" s="3"/>
    </row>
    <row r="4" spans="1:29" ht="19.5" customHeight="1">
      <c r="A4" s="12" t="s">
        <v>68</v>
      </c>
      <c r="B4" s="96" t="s">
        <v>69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  <c r="V4" s="3"/>
      <c r="W4" s="3"/>
      <c r="X4" s="3"/>
      <c r="Y4" s="3"/>
      <c r="Z4" s="3"/>
      <c r="AA4" s="3"/>
      <c r="AB4" s="3"/>
      <c r="AC4" s="3"/>
    </row>
    <row r="5" spans="1:29" ht="19.5" customHeight="1">
      <c r="A5" s="12" t="s">
        <v>70</v>
      </c>
      <c r="B5" s="96" t="s">
        <v>71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3"/>
      <c r="W5" s="3"/>
      <c r="X5" s="3"/>
      <c r="Y5" s="3"/>
      <c r="Z5" s="3"/>
      <c r="AA5" s="3"/>
      <c r="AB5" s="3"/>
      <c r="AC5" s="3"/>
    </row>
    <row r="6" spans="1:29" ht="19.5" customHeight="1">
      <c r="A6" s="12" t="s">
        <v>72</v>
      </c>
      <c r="B6" s="96" t="s">
        <v>73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V6" s="3"/>
      <c r="W6" s="3"/>
      <c r="X6" s="3"/>
      <c r="Y6" s="3"/>
      <c r="Z6" s="3"/>
      <c r="AA6" s="3"/>
      <c r="AB6" s="3"/>
      <c r="AC6" s="3"/>
    </row>
    <row r="7" spans="1:29" ht="19.5" customHeight="1">
      <c r="A7" s="12" t="s">
        <v>74</v>
      </c>
      <c r="B7" s="96" t="s">
        <v>75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V7" s="3"/>
      <c r="W7" s="3"/>
      <c r="X7" s="3"/>
      <c r="Y7" s="3"/>
      <c r="Z7" s="3"/>
      <c r="AA7" s="3"/>
      <c r="AB7" s="3"/>
      <c r="AC7" s="3"/>
    </row>
    <row r="8" spans="1:29" ht="19.5" customHeight="1">
      <c r="A8" s="12" t="s">
        <v>76</v>
      </c>
      <c r="B8" s="96" t="s">
        <v>77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8"/>
      <c r="V8" s="3"/>
      <c r="W8" s="3"/>
      <c r="X8" s="3"/>
      <c r="Y8" s="3"/>
      <c r="Z8" s="3"/>
      <c r="AA8" s="3"/>
      <c r="AB8" s="3"/>
      <c r="AC8" s="3"/>
    </row>
    <row r="9" spans="1:29" ht="19.5" customHeight="1">
      <c r="A9" s="13" t="s">
        <v>78</v>
      </c>
      <c r="B9" s="99" t="s">
        <v>79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1"/>
      <c r="V9" s="3"/>
      <c r="W9" s="3"/>
      <c r="X9" s="3"/>
      <c r="Y9" s="3"/>
      <c r="Z9" s="3"/>
      <c r="AA9" s="3"/>
      <c r="AB9" s="3"/>
      <c r="AC9" s="3"/>
    </row>
    <row r="10" spans="1:29" ht="19.5" customHeight="1">
      <c r="A10" s="13" t="s">
        <v>80</v>
      </c>
      <c r="B10" s="99" t="s">
        <v>81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1"/>
      <c r="V10" s="3"/>
      <c r="W10" s="3"/>
      <c r="X10" s="3"/>
      <c r="Y10" s="3"/>
      <c r="Z10" s="3"/>
      <c r="AA10" s="3"/>
      <c r="AB10" s="3"/>
      <c r="AC10" s="3"/>
    </row>
    <row r="11" spans="1:29" ht="15.75" customHeight="1">
      <c r="A11" s="14"/>
      <c r="B11" s="15"/>
      <c r="C11" s="15"/>
      <c r="D11" s="15"/>
      <c r="E11" s="15"/>
      <c r="F11" s="15"/>
      <c r="G11" s="15"/>
      <c r="H11" s="3"/>
      <c r="I11" s="3"/>
      <c r="J11" s="3"/>
      <c r="K11" s="3"/>
      <c r="L11" s="3"/>
      <c r="M11" s="3"/>
      <c r="N11" s="3"/>
      <c r="O11" s="3"/>
      <c r="P11" s="15"/>
      <c r="Q11" s="15"/>
      <c r="R11" s="3"/>
      <c r="S11" s="3"/>
      <c r="T11" s="3"/>
      <c r="U11" s="3"/>
      <c r="V11" s="3"/>
      <c r="W11" s="15"/>
      <c r="X11" s="3"/>
      <c r="Y11" s="3"/>
      <c r="Z11" s="3"/>
      <c r="AA11" s="3"/>
      <c r="AB11" s="3"/>
      <c r="AC11" s="3"/>
    </row>
    <row r="12" spans="1:29" ht="15.75" customHeight="1">
      <c r="A12" s="16" t="s">
        <v>82</v>
      </c>
      <c r="B12" s="16" t="s">
        <v>83</v>
      </c>
      <c r="C12" s="17" t="s">
        <v>84</v>
      </c>
      <c r="D12" s="17" t="s">
        <v>85</v>
      </c>
      <c r="E12" s="17" t="s">
        <v>86</v>
      </c>
      <c r="F12" s="17" t="s">
        <v>87</v>
      </c>
      <c r="G12" s="16" t="s">
        <v>88</v>
      </c>
      <c r="H12" s="16" t="s">
        <v>89</v>
      </c>
      <c r="I12" s="16" t="s">
        <v>90</v>
      </c>
      <c r="J12" s="18" t="s">
        <v>91</v>
      </c>
      <c r="K12" s="18" t="s">
        <v>92</v>
      </c>
      <c r="L12" s="18" t="s">
        <v>93</v>
      </c>
      <c r="M12" s="18" t="s">
        <v>94</v>
      </c>
      <c r="N12" s="18" t="s">
        <v>95</v>
      </c>
      <c r="O12" s="18" t="s">
        <v>96</v>
      </c>
      <c r="P12" s="18" t="s">
        <v>97</v>
      </c>
      <c r="Q12" s="18" t="s">
        <v>98</v>
      </c>
      <c r="R12" s="18" t="s">
        <v>99</v>
      </c>
      <c r="S12" s="18" t="s">
        <v>100</v>
      </c>
      <c r="T12" s="18" t="s">
        <v>101</v>
      </c>
      <c r="U12" s="18" t="s">
        <v>102</v>
      </c>
      <c r="V12" s="18" t="s">
        <v>103</v>
      </c>
      <c r="W12" s="19" t="s">
        <v>104</v>
      </c>
      <c r="X12" s="19" t="s">
        <v>105</v>
      </c>
      <c r="Y12" s="19" t="s">
        <v>106</v>
      </c>
      <c r="Z12" s="19" t="s">
        <v>107</v>
      </c>
      <c r="AA12" s="16" t="s">
        <v>108</v>
      </c>
      <c r="AB12" s="16" t="s">
        <v>109</v>
      </c>
      <c r="AC12" s="20"/>
    </row>
    <row r="13" spans="1:29" ht="15.75" customHeight="1">
      <c r="A13" s="21" t="s">
        <v>110</v>
      </c>
      <c r="B13" s="21" t="s">
        <v>111</v>
      </c>
      <c r="C13" s="22">
        <v>2015</v>
      </c>
      <c r="D13" s="22" t="s">
        <v>31</v>
      </c>
      <c r="E13" s="22" t="s">
        <v>112</v>
      </c>
      <c r="F13" s="22">
        <v>30</v>
      </c>
      <c r="G13" s="22" t="s">
        <v>113</v>
      </c>
      <c r="H13" s="22" t="s">
        <v>114</v>
      </c>
      <c r="I13" s="2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24">
        <v>15000</v>
      </c>
      <c r="K13" s="24">
        <v>13800</v>
      </c>
      <c r="L13" s="25">
        <v>0.95</v>
      </c>
      <c r="M13" s="24">
        <f t="shared" ref="M13:N13" si="0">J13/L13</f>
        <v>15789.473684210527</v>
      </c>
      <c r="N13" s="25">
        <f t="shared" si="0"/>
        <v>0.874</v>
      </c>
      <c r="O13" s="24">
        <f t="shared" ref="O13:O211" si="1">IF(K13=0,"BLANK",(J13-K13))</f>
        <v>1200</v>
      </c>
      <c r="P13" s="26">
        <v>1500</v>
      </c>
      <c r="Q13" s="26">
        <v>500</v>
      </c>
      <c r="R13" s="27">
        <f t="shared" ref="R13:R211" si="2">IF(K13=0,"BLANK",SUM(P13:Q13))</f>
        <v>2000</v>
      </c>
      <c r="S13" s="25">
        <f t="shared" ref="S13:S211" si="3">(R13/(K13-P13))*(360/F13)</f>
        <v>1.9512195121951219</v>
      </c>
      <c r="T13" s="28" t="s">
        <v>115</v>
      </c>
      <c r="U13" s="28" t="s">
        <v>116</v>
      </c>
      <c r="V13" s="28" t="s">
        <v>117</v>
      </c>
      <c r="W13" s="6">
        <f t="shared" ref="W13:W211" si="4">IF(AND(F13&gt;0,F13&lt;=30),30,IF(AND(F13&gt;=31,F13&lt;=45),45,IF(AND(F13&gt;=46,F13&lt;=60),60,IF(AND(F13&gt;=61,F13&lt;=90),90,IF(F13&gt;=91,91,0)))))</f>
        <v>30</v>
      </c>
      <c r="X13" s="29" t="s">
        <v>113</v>
      </c>
      <c r="Y13" s="29" t="s">
        <v>114</v>
      </c>
      <c r="Z13" s="29" t="s">
        <v>118</v>
      </c>
      <c r="AA13" s="22" t="s">
        <v>119</v>
      </c>
      <c r="AB13" s="26">
        <v>2000</v>
      </c>
      <c r="AC13" s="3"/>
    </row>
    <row r="14" spans="1:29" ht="15.75" customHeight="1">
      <c r="A14" s="30">
        <v>1</v>
      </c>
      <c r="B14" s="30" t="s">
        <v>120</v>
      </c>
      <c r="C14" s="31">
        <v>2019</v>
      </c>
      <c r="D14" s="32" t="s">
        <v>19</v>
      </c>
      <c r="E14" s="31">
        <v>1500</v>
      </c>
      <c r="F14" s="33">
        <v>27</v>
      </c>
      <c r="G14" s="32" t="s">
        <v>113</v>
      </c>
      <c r="H14" s="32" t="s">
        <v>114</v>
      </c>
      <c r="I14" s="34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5">
        <v>43888</v>
      </c>
      <c r="K14" s="35">
        <v>41178</v>
      </c>
      <c r="L14" s="36">
        <v>1.03</v>
      </c>
      <c r="M14" s="37">
        <f t="shared" ref="M14:N14" si="5">J14/L14</f>
        <v>42609.708737864079</v>
      </c>
      <c r="N14" s="38">
        <f t="shared" si="5"/>
        <v>0.96639947138169879</v>
      </c>
      <c r="O14" s="37">
        <f t="shared" si="1"/>
        <v>2710</v>
      </c>
      <c r="P14" s="39">
        <v>4060.6</v>
      </c>
      <c r="Q14" s="39">
        <v>5376.64</v>
      </c>
      <c r="R14" s="40">
        <f t="shared" si="2"/>
        <v>9437.24</v>
      </c>
      <c r="S14" s="38">
        <f t="shared" si="3"/>
        <v>3.3900506680604425</v>
      </c>
      <c r="T14" s="41" t="s">
        <v>23</v>
      </c>
      <c r="U14" s="41" t="s">
        <v>5</v>
      </c>
      <c r="V14" s="41" t="s">
        <v>6</v>
      </c>
      <c r="W14" s="42">
        <f t="shared" si="4"/>
        <v>30</v>
      </c>
      <c r="X14" s="29" t="s">
        <v>121</v>
      </c>
      <c r="Y14" s="29" t="s">
        <v>119</v>
      </c>
      <c r="Z14" s="29" t="s">
        <v>122</v>
      </c>
      <c r="AA14" s="32" t="s">
        <v>114</v>
      </c>
      <c r="AB14" s="43">
        <v>0</v>
      </c>
      <c r="AC14" s="3"/>
    </row>
    <row r="15" spans="1:29" ht="15.75" customHeight="1">
      <c r="A15" s="30">
        <f t="shared" ref="A15:A52" si="6">A14+1</f>
        <v>2</v>
      </c>
      <c r="B15" s="30" t="s">
        <v>123</v>
      </c>
      <c r="C15" s="31">
        <v>2017</v>
      </c>
      <c r="D15" s="32" t="s">
        <v>44</v>
      </c>
      <c r="E15" s="31" t="s">
        <v>124</v>
      </c>
      <c r="F15" s="33">
        <v>0</v>
      </c>
      <c r="G15" s="32" t="s">
        <v>125</v>
      </c>
      <c r="H15" s="32" t="s">
        <v>114</v>
      </c>
      <c r="I15" s="34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5"/>
      <c r="K15" s="35">
        <v>2</v>
      </c>
      <c r="L15" s="44"/>
      <c r="M15" s="37" t="e">
        <f t="shared" ref="M15:N15" si="7">J15/L15</f>
        <v>#DIV/0!</v>
      </c>
      <c r="N15" s="38" t="e">
        <f t="shared" si="7"/>
        <v>#DIV/0!</v>
      </c>
      <c r="O15" s="37">
        <f t="shared" si="1"/>
        <v>-2</v>
      </c>
      <c r="P15" s="39">
        <v>437.82</v>
      </c>
      <c r="Q15" s="39">
        <v>2954.33</v>
      </c>
      <c r="R15" s="40">
        <f t="shared" si="2"/>
        <v>3392.15</v>
      </c>
      <c r="S15" s="38" t="e">
        <f t="shared" si="3"/>
        <v>#DIV/0!</v>
      </c>
      <c r="T15" s="41" t="s">
        <v>18</v>
      </c>
      <c r="U15" s="41" t="s">
        <v>5</v>
      </c>
      <c r="V15" s="41" t="s">
        <v>6</v>
      </c>
      <c r="W15" s="42">
        <f t="shared" si="4"/>
        <v>0</v>
      </c>
      <c r="X15" s="29" t="s">
        <v>126</v>
      </c>
      <c r="Y15" s="3"/>
      <c r="Z15" s="29" t="s">
        <v>127</v>
      </c>
      <c r="AA15" s="32" t="s">
        <v>114</v>
      </c>
      <c r="AB15" s="43">
        <v>0</v>
      </c>
      <c r="AC15" s="3"/>
    </row>
    <row r="16" spans="1:29" ht="15.75" customHeight="1">
      <c r="A16" s="30">
        <f t="shared" si="6"/>
        <v>3</v>
      </c>
      <c r="B16" s="30" t="s">
        <v>128</v>
      </c>
      <c r="C16" s="31">
        <v>2018</v>
      </c>
      <c r="D16" s="32" t="s">
        <v>31</v>
      </c>
      <c r="E16" s="31" t="s">
        <v>129</v>
      </c>
      <c r="F16" s="33">
        <v>9</v>
      </c>
      <c r="G16" s="32" t="s">
        <v>126</v>
      </c>
      <c r="H16" s="32" t="s">
        <v>114</v>
      </c>
      <c r="I16" s="34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5">
        <v>52222</v>
      </c>
      <c r="K16" s="35">
        <v>52222</v>
      </c>
      <c r="L16" s="44">
        <v>1.1200000000000001</v>
      </c>
      <c r="M16" s="37">
        <f t="shared" ref="M16:N16" si="8">J16/L16</f>
        <v>46626.78571428571</v>
      </c>
      <c r="N16" s="38">
        <f t="shared" si="8"/>
        <v>1.1200000000000001</v>
      </c>
      <c r="O16" s="37">
        <f t="shared" si="1"/>
        <v>0</v>
      </c>
      <c r="P16" s="39">
        <v>5634.7</v>
      </c>
      <c r="Q16" s="39">
        <v>5764.3</v>
      </c>
      <c r="R16" s="40">
        <f t="shared" si="2"/>
        <v>11399</v>
      </c>
      <c r="S16" s="38">
        <f t="shared" si="3"/>
        <v>9.7872166878097673</v>
      </c>
      <c r="T16" s="41" t="s">
        <v>21</v>
      </c>
      <c r="U16" s="41" t="s">
        <v>5</v>
      </c>
      <c r="V16" s="41" t="s">
        <v>6</v>
      </c>
      <c r="W16" s="42">
        <f t="shared" si="4"/>
        <v>30</v>
      </c>
      <c r="X16" s="29" t="s">
        <v>130</v>
      </c>
      <c r="Y16" s="3"/>
      <c r="Z16" s="29" t="s">
        <v>131</v>
      </c>
      <c r="AA16" s="32" t="s">
        <v>114</v>
      </c>
      <c r="AB16" s="43">
        <v>0</v>
      </c>
      <c r="AC16" s="3"/>
    </row>
    <row r="17" spans="1:29" ht="15.75" customHeight="1">
      <c r="A17" s="30">
        <f t="shared" si="6"/>
        <v>4</v>
      </c>
      <c r="B17" s="30" t="s">
        <v>132</v>
      </c>
      <c r="C17" s="31">
        <v>2017</v>
      </c>
      <c r="D17" s="32" t="s">
        <v>16</v>
      </c>
      <c r="E17" s="31" t="s">
        <v>133</v>
      </c>
      <c r="F17" s="33">
        <v>38</v>
      </c>
      <c r="G17" s="32" t="s">
        <v>126</v>
      </c>
      <c r="H17" s="32" t="s">
        <v>114</v>
      </c>
      <c r="I17" s="34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5">
        <v>19885</v>
      </c>
      <c r="K17" s="35">
        <v>18722</v>
      </c>
      <c r="L17" s="44">
        <v>1.04</v>
      </c>
      <c r="M17" s="37">
        <f t="shared" ref="M17:N17" si="9">J17/L17</f>
        <v>19120.192307692309</v>
      </c>
      <c r="N17" s="38">
        <f t="shared" si="9"/>
        <v>0.979174251948705</v>
      </c>
      <c r="O17" s="37">
        <f t="shared" si="1"/>
        <v>1163</v>
      </c>
      <c r="P17" s="39">
        <v>3550.62</v>
      </c>
      <c r="Q17" s="39">
        <v>0</v>
      </c>
      <c r="R17" s="40">
        <f t="shared" si="2"/>
        <v>3550.62</v>
      </c>
      <c r="S17" s="38">
        <f t="shared" si="3"/>
        <v>2.2171649930051811</v>
      </c>
      <c r="T17" s="41" t="s">
        <v>23</v>
      </c>
      <c r="U17" s="41" t="s">
        <v>5</v>
      </c>
      <c r="V17" s="41" t="s">
        <v>6</v>
      </c>
      <c r="W17" s="42">
        <f t="shared" si="4"/>
        <v>45</v>
      </c>
      <c r="X17" s="29" t="s">
        <v>134</v>
      </c>
      <c r="Y17" s="3"/>
      <c r="Z17" s="29" t="s">
        <v>135</v>
      </c>
      <c r="AA17" s="32" t="s">
        <v>114</v>
      </c>
      <c r="AB17" s="43">
        <v>0</v>
      </c>
      <c r="AC17" s="3"/>
    </row>
    <row r="18" spans="1:29" ht="15.75" customHeight="1">
      <c r="A18" s="30">
        <f t="shared" si="6"/>
        <v>5</v>
      </c>
      <c r="B18" s="30" t="s">
        <v>136</v>
      </c>
      <c r="C18" s="31">
        <v>2016</v>
      </c>
      <c r="D18" s="32" t="s">
        <v>13</v>
      </c>
      <c r="E18" s="31" t="s">
        <v>137</v>
      </c>
      <c r="F18" s="33">
        <v>27</v>
      </c>
      <c r="G18" s="32" t="s">
        <v>126</v>
      </c>
      <c r="H18" s="32" t="s">
        <v>114</v>
      </c>
      <c r="I18" s="34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5">
        <v>30881</v>
      </c>
      <c r="K18" s="35">
        <v>30881</v>
      </c>
      <c r="L18" s="4">
        <v>115</v>
      </c>
      <c r="M18" s="37">
        <f t="shared" ref="M18:N18" si="10">J18/L18</f>
        <v>268.53043478260872</v>
      </c>
      <c r="N18" s="38">
        <f t="shared" si="10"/>
        <v>114.99999999999999</v>
      </c>
      <c r="O18" s="37">
        <f t="shared" si="1"/>
        <v>0</v>
      </c>
      <c r="P18" s="39">
        <v>4788.75</v>
      </c>
      <c r="Q18" s="39">
        <v>4191.18</v>
      </c>
      <c r="R18" s="40">
        <f t="shared" si="2"/>
        <v>8979.93</v>
      </c>
      <c r="S18" s="38">
        <f t="shared" si="3"/>
        <v>4.5888108537975842</v>
      </c>
      <c r="T18" s="41" t="s">
        <v>23</v>
      </c>
      <c r="U18" s="41" t="s">
        <v>5</v>
      </c>
      <c r="V18" s="41" t="s">
        <v>6</v>
      </c>
      <c r="W18" s="42">
        <f t="shared" si="4"/>
        <v>30</v>
      </c>
      <c r="X18" s="29" t="s">
        <v>138</v>
      </c>
      <c r="Y18" s="3"/>
      <c r="Z18" s="3"/>
      <c r="AA18" s="32" t="s">
        <v>114</v>
      </c>
      <c r="AB18" s="43">
        <v>0</v>
      </c>
      <c r="AC18" s="3"/>
    </row>
    <row r="19" spans="1:29" ht="15.75" customHeight="1">
      <c r="A19" s="30">
        <f t="shared" si="6"/>
        <v>6</v>
      </c>
      <c r="B19" s="30" t="s">
        <v>139</v>
      </c>
      <c r="C19" s="31">
        <v>2018</v>
      </c>
      <c r="D19" s="32" t="s">
        <v>19</v>
      </c>
      <c r="E19" s="31">
        <v>3500</v>
      </c>
      <c r="F19" s="33">
        <v>38</v>
      </c>
      <c r="G19" s="32" t="s">
        <v>126</v>
      </c>
      <c r="H19" s="32" t="s">
        <v>114</v>
      </c>
      <c r="I19" s="34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5">
        <v>56300</v>
      </c>
      <c r="K19" s="35">
        <v>55000</v>
      </c>
      <c r="L19" s="44">
        <v>1.1100000000000001</v>
      </c>
      <c r="M19" s="37">
        <f t="shared" ref="M19:N19" si="11">J19/L19</f>
        <v>50720.720720720718</v>
      </c>
      <c r="N19" s="38">
        <f t="shared" si="11"/>
        <v>1.0843694493783305</v>
      </c>
      <c r="O19" s="37">
        <f t="shared" si="1"/>
        <v>1300</v>
      </c>
      <c r="P19" s="39">
        <v>7730</v>
      </c>
      <c r="Q19" s="39">
        <v>3031.55</v>
      </c>
      <c r="R19" s="40">
        <f t="shared" si="2"/>
        <v>10761.55</v>
      </c>
      <c r="S19" s="38">
        <f t="shared" si="3"/>
        <v>2.1567913331032251</v>
      </c>
      <c r="T19" s="41" t="s">
        <v>25</v>
      </c>
      <c r="U19" s="41" t="s">
        <v>5</v>
      </c>
      <c r="V19" s="41" t="s">
        <v>6</v>
      </c>
      <c r="W19" s="42">
        <f t="shared" si="4"/>
        <v>45</v>
      </c>
      <c r="X19" s="29" t="s">
        <v>140</v>
      </c>
      <c r="Y19" s="3"/>
      <c r="Z19" s="3"/>
      <c r="AA19" s="32" t="s">
        <v>114</v>
      </c>
      <c r="AB19" s="43">
        <v>0</v>
      </c>
      <c r="AC19" s="3"/>
    </row>
    <row r="20" spans="1:29" ht="15.75" customHeight="1">
      <c r="A20" s="30">
        <f t="shared" si="6"/>
        <v>7</v>
      </c>
      <c r="B20" s="30" t="s">
        <v>141</v>
      </c>
      <c r="C20" s="31">
        <v>2021</v>
      </c>
      <c r="D20" s="32" t="s">
        <v>38</v>
      </c>
      <c r="E20" s="31" t="s">
        <v>142</v>
      </c>
      <c r="F20" s="33">
        <v>15</v>
      </c>
      <c r="G20" s="32" t="s">
        <v>126</v>
      </c>
      <c r="H20" s="32" t="s">
        <v>114</v>
      </c>
      <c r="I20" s="34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5">
        <v>19962</v>
      </c>
      <c r="K20" s="35">
        <v>19962</v>
      </c>
      <c r="L20" s="44">
        <v>1.08</v>
      </c>
      <c r="M20" s="37">
        <f t="shared" ref="M20:N20" si="12">J20/L20</f>
        <v>18483.333333333332</v>
      </c>
      <c r="N20" s="38">
        <f t="shared" si="12"/>
        <v>1.08</v>
      </c>
      <c r="O20" s="37">
        <f t="shared" si="1"/>
        <v>0</v>
      </c>
      <c r="P20" s="39">
        <v>890.65</v>
      </c>
      <c r="Q20" s="39">
        <v>990</v>
      </c>
      <c r="R20" s="40">
        <f t="shared" si="2"/>
        <v>1880.65</v>
      </c>
      <c r="S20" s="38">
        <f t="shared" si="3"/>
        <v>2.3666704244848953</v>
      </c>
      <c r="T20" s="41" t="s">
        <v>15</v>
      </c>
      <c r="U20" s="41" t="s">
        <v>5</v>
      </c>
      <c r="V20" s="41" t="s">
        <v>6</v>
      </c>
      <c r="W20" s="42">
        <f t="shared" si="4"/>
        <v>30</v>
      </c>
      <c r="X20" s="29" t="s">
        <v>143</v>
      </c>
      <c r="Y20" s="3"/>
      <c r="Z20" s="3"/>
      <c r="AA20" s="32" t="s">
        <v>119</v>
      </c>
      <c r="AB20" s="43">
        <v>500</v>
      </c>
      <c r="AC20" s="3"/>
    </row>
    <row r="21" spans="1:29" ht="15.75" customHeight="1">
      <c r="A21" s="30">
        <f t="shared" si="6"/>
        <v>8</v>
      </c>
      <c r="B21" s="30" t="s">
        <v>144</v>
      </c>
      <c r="C21" s="31">
        <v>2019</v>
      </c>
      <c r="D21" s="32" t="s">
        <v>13</v>
      </c>
      <c r="E21" s="31" t="s">
        <v>145</v>
      </c>
      <c r="F21" s="33">
        <v>49</v>
      </c>
      <c r="G21" s="32" t="s">
        <v>130</v>
      </c>
      <c r="H21" s="32" t="s">
        <v>114</v>
      </c>
      <c r="I21" s="34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5">
        <v>49859</v>
      </c>
      <c r="K21" s="35">
        <v>48807</v>
      </c>
      <c r="L21" s="44">
        <v>1.1399999999999999</v>
      </c>
      <c r="M21" s="37">
        <f t="shared" ref="M21:N21" si="13">J21/L21</f>
        <v>43735.964912280702</v>
      </c>
      <c r="N21" s="38">
        <f t="shared" si="13"/>
        <v>1.115946569325498</v>
      </c>
      <c r="O21" s="37">
        <f t="shared" si="1"/>
        <v>1052</v>
      </c>
      <c r="P21" s="39">
        <v>3310.23</v>
      </c>
      <c r="Q21" s="39">
        <v>1682.07</v>
      </c>
      <c r="R21" s="40">
        <f t="shared" si="2"/>
        <v>4992.3</v>
      </c>
      <c r="S21" s="38">
        <f t="shared" si="3"/>
        <v>0.80616981049379099</v>
      </c>
      <c r="T21" s="41" t="s">
        <v>7</v>
      </c>
      <c r="U21" s="41" t="s">
        <v>5</v>
      </c>
      <c r="V21" s="41" t="s">
        <v>6</v>
      </c>
      <c r="W21" s="42">
        <f t="shared" si="4"/>
        <v>60</v>
      </c>
      <c r="X21" s="29" t="s">
        <v>125</v>
      </c>
      <c r="Y21" s="3"/>
      <c r="Z21" s="3"/>
      <c r="AA21" s="32" t="s">
        <v>114</v>
      </c>
      <c r="AB21" s="43">
        <v>0</v>
      </c>
      <c r="AC21" s="3"/>
    </row>
    <row r="22" spans="1:29" ht="15.75" customHeight="1">
      <c r="A22" s="30">
        <f t="shared" si="6"/>
        <v>9</v>
      </c>
      <c r="B22" s="30" t="s">
        <v>146</v>
      </c>
      <c r="C22" s="31">
        <v>2020</v>
      </c>
      <c r="D22" s="32" t="s">
        <v>35</v>
      </c>
      <c r="E22" s="31" t="s">
        <v>147</v>
      </c>
      <c r="F22" s="33">
        <v>42</v>
      </c>
      <c r="G22" s="32" t="s">
        <v>130</v>
      </c>
      <c r="H22" s="32" t="s">
        <v>114</v>
      </c>
      <c r="I22" s="34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5">
        <v>38069</v>
      </c>
      <c r="K22" s="35">
        <v>38179</v>
      </c>
      <c r="L22" s="44">
        <v>1.1000000000000001</v>
      </c>
      <c r="M22" s="37">
        <f t="shared" ref="M22:N22" si="14">J22/L22</f>
        <v>34608.181818181816</v>
      </c>
      <c r="N22" s="38">
        <f t="shared" si="14"/>
        <v>1.1031784391499646</v>
      </c>
      <c r="O22" s="37">
        <f t="shared" si="1"/>
        <v>-110</v>
      </c>
      <c r="P22" s="39">
        <v>1368.17</v>
      </c>
      <c r="Q22" s="39">
        <v>1285.8699999999999</v>
      </c>
      <c r="R22" s="40">
        <f t="shared" si="2"/>
        <v>2654.04</v>
      </c>
      <c r="S22" s="38">
        <f t="shared" si="3"/>
        <v>0.61799514669227185</v>
      </c>
      <c r="T22" s="41" t="s">
        <v>21</v>
      </c>
      <c r="U22" s="41" t="s">
        <v>5</v>
      </c>
      <c r="V22" s="41" t="s">
        <v>6</v>
      </c>
      <c r="W22" s="42">
        <f t="shared" si="4"/>
        <v>45</v>
      </c>
      <c r="X22" s="3"/>
      <c r="Y22" s="3"/>
      <c r="Z22" s="3"/>
      <c r="AA22" s="32" t="s">
        <v>114</v>
      </c>
      <c r="AB22" s="43">
        <v>0</v>
      </c>
      <c r="AC22" s="3"/>
    </row>
    <row r="23" spans="1:29" ht="15.75" customHeight="1">
      <c r="A23" s="30">
        <f t="shared" si="6"/>
        <v>10</v>
      </c>
      <c r="B23" s="30" t="s">
        <v>148</v>
      </c>
      <c r="C23" s="31">
        <v>2021</v>
      </c>
      <c r="D23" s="32" t="s">
        <v>16</v>
      </c>
      <c r="E23" s="31" t="s">
        <v>149</v>
      </c>
      <c r="F23" s="33">
        <v>45</v>
      </c>
      <c r="G23" s="32" t="s">
        <v>125</v>
      </c>
      <c r="H23" s="32" t="s">
        <v>114</v>
      </c>
      <c r="I23" s="34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5">
        <v>29525</v>
      </c>
      <c r="K23" s="35">
        <v>29525</v>
      </c>
      <c r="L23" s="44">
        <v>1.0900000000000001</v>
      </c>
      <c r="M23" s="37">
        <f t="shared" ref="M23:N23" si="15">J23/L23</f>
        <v>27087.15596330275</v>
      </c>
      <c r="N23" s="38">
        <f t="shared" si="15"/>
        <v>1.0900000000000001</v>
      </c>
      <c r="O23" s="37">
        <f t="shared" si="1"/>
        <v>0</v>
      </c>
      <c r="P23" s="39">
        <v>1949.42</v>
      </c>
      <c r="Q23" s="39">
        <v>2877.47</v>
      </c>
      <c r="R23" s="40">
        <f t="shared" si="2"/>
        <v>4826.8899999999994</v>
      </c>
      <c r="S23" s="38">
        <f t="shared" si="3"/>
        <v>1.4003375450307842</v>
      </c>
      <c r="T23" s="41" t="s">
        <v>23</v>
      </c>
      <c r="U23" s="41" t="s">
        <v>10</v>
      </c>
      <c r="V23" s="41" t="s">
        <v>6</v>
      </c>
      <c r="W23" s="42">
        <f t="shared" si="4"/>
        <v>45</v>
      </c>
      <c r="X23" s="3"/>
      <c r="Y23" s="3"/>
      <c r="Z23" s="3"/>
      <c r="AA23" s="32" t="s">
        <v>119</v>
      </c>
      <c r="AB23" s="43">
        <v>0</v>
      </c>
      <c r="AC23" s="3"/>
    </row>
    <row r="24" spans="1:29" ht="15.75" customHeight="1">
      <c r="A24" s="30">
        <f t="shared" si="6"/>
        <v>11</v>
      </c>
      <c r="B24" s="30" t="s">
        <v>150</v>
      </c>
      <c r="C24" s="31">
        <v>2017</v>
      </c>
      <c r="D24" s="32" t="s">
        <v>33</v>
      </c>
      <c r="E24" s="31" t="s">
        <v>151</v>
      </c>
      <c r="F24" s="33">
        <v>9</v>
      </c>
      <c r="G24" s="32" t="s">
        <v>121</v>
      </c>
      <c r="H24" s="32" t="s">
        <v>114</v>
      </c>
      <c r="I24" s="34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5">
        <v>10858</v>
      </c>
      <c r="K24" s="35">
        <v>12300</v>
      </c>
      <c r="L24" s="44">
        <v>1</v>
      </c>
      <c r="M24" s="37">
        <f t="shared" ref="M24:N24" si="16">J24/L24</f>
        <v>10858</v>
      </c>
      <c r="N24" s="38">
        <f t="shared" si="16"/>
        <v>1.1328053048443545</v>
      </c>
      <c r="O24" s="37">
        <f t="shared" si="1"/>
        <v>-1442</v>
      </c>
      <c r="P24" s="39">
        <v>1356.26</v>
      </c>
      <c r="Q24" s="39">
        <v>1245</v>
      </c>
      <c r="R24" s="40">
        <f t="shared" si="2"/>
        <v>2601.2600000000002</v>
      </c>
      <c r="S24" s="38">
        <f t="shared" si="3"/>
        <v>9.5077551184512803</v>
      </c>
      <c r="T24" s="41" t="s">
        <v>23</v>
      </c>
      <c r="U24" s="41" t="s">
        <v>5</v>
      </c>
      <c r="V24" s="41" t="s">
        <v>6</v>
      </c>
      <c r="W24" s="42">
        <f t="shared" si="4"/>
        <v>30</v>
      </c>
      <c r="X24" s="3"/>
      <c r="Y24" s="3"/>
      <c r="Z24" s="3"/>
      <c r="AA24" s="32" t="s">
        <v>114</v>
      </c>
      <c r="AB24" s="43">
        <v>0</v>
      </c>
      <c r="AC24" s="3"/>
    </row>
    <row r="25" spans="1:29" ht="15.75" customHeight="1">
      <c r="A25" s="30">
        <f t="shared" si="6"/>
        <v>12</v>
      </c>
      <c r="B25" s="30" t="s">
        <v>152</v>
      </c>
      <c r="C25" s="31">
        <v>2022</v>
      </c>
      <c r="D25" s="32" t="s">
        <v>16</v>
      </c>
      <c r="E25" s="31" t="s">
        <v>153</v>
      </c>
      <c r="F25" s="33">
        <v>20</v>
      </c>
      <c r="G25" s="32" t="s">
        <v>113</v>
      </c>
      <c r="H25" s="32" t="s">
        <v>114</v>
      </c>
      <c r="I25" s="34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5">
        <v>29744</v>
      </c>
      <c r="K25" s="35">
        <v>28984</v>
      </c>
      <c r="L25" s="44">
        <v>1.1000000000000001</v>
      </c>
      <c r="M25" s="37">
        <f t="shared" ref="M25:N25" si="17">J25/L25</f>
        <v>27039.999999999996</v>
      </c>
      <c r="N25" s="38">
        <f t="shared" si="17"/>
        <v>1.0718934911242606</v>
      </c>
      <c r="O25" s="37">
        <f t="shared" si="1"/>
        <v>760</v>
      </c>
      <c r="P25" s="39">
        <v>4714.96</v>
      </c>
      <c r="Q25" s="39">
        <v>525</v>
      </c>
      <c r="R25" s="40">
        <f t="shared" si="2"/>
        <v>5239.96</v>
      </c>
      <c r="S25" s="38">
        <f t="shared" si="3"/>
        <v>3.8864034176877205</v>
      </c>
      <c r="T25" s="41" t="s">
        <v>15</v>
      </c>
      <c r="U25" s="41" t="s">
        <v>5</v>
      </c>
      <c r="V25" s="41" t="s">
        <v>6</v>
      </c>
      <c r="W25" s="42">
        <f t="shared" si="4"/>
        <v>30</v>
      </c>
      <c r="X25" s="3"/>
      <c r="Y25" s="3"/>
      <c r="Z25" s="3"/>
      <c r="AA25" s="32" t="s">
        <v>114</v>
      </c>
      <c r="AB25" s="43">
        <v>0</v>
      </c>
      <c r="AC25" s="3"/>
    </row>
    <row r="26" spans="1:29" ht="15.75" customHeight="1">
      <c r="A26" s="30">
        <f t="shared" si="6"/>
        <v>13</v>
      </c>
      <c r="B26" s="30" t="s">
        <v>154</v>
      </c>
      <c r="C26" s="31">
        <v>2022</v>
      </c>
      <c r="D26" s="32" t="s">
        <v>31</v>
      </c>
      <c r="E26" s="31" t="s">
        <v>155</v>
      </c>
      <c r="F26" s="33">
        <v>17</v>
      </c>
      <c r="G26" s="32" t="s">
        <v>130</v>
      </c>
      <c r="H26" s="32" t="s">
        <v>114</v>
      </c>
      <c r="I26" s="34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5">
        <v>31147</v>
      </c>
      <c r="K26" s="35">
        <v>31147</v>
      </c>
      <c r="L26" s="44">
        <v>1.1200000000000001</v>
      </c>
      <c r="M26" s="37">
        <f t="shared" ref="M26:N26" si="18">J26/L26</f>
        <v>27809.821428571428</v>
      </c>
      <c r="N26" s="38">
        <f t="shared" si="18"/>
        <v>1.1200000000000001</v>
      </c>
      <c r="O26" s="37">
        <f t="shared" si="1"/>
        <v>0</v>
      </c>
      <c r="P26" s="39">
        <v>3910.96</v>
      </c>
      <c r="Q26" s="39">
        <v>3649.6</v>
      </c>
      <c r="R26" s="40">
        <f t="shared" si="2"/>
        <v>7560.5599999999995</v>
      </c>
      <c r="S26" s="38">
        <f t="shared" si="3"/>
        <v>5.8784601752159347</v>
      </c>
      <c r="T26" s="41" t="s">
        <v>12</v>
      </c>
      <c r="U26" s="41" t="s">
        <v>5</v>
      </c>
      <c r="V26" s="41" t="s">
        <v>6</v>
      </c>
      <c r="W26" s="42">
        <f t="shared" si="4"/>
        <v>30</v>
      </c>
      <c r="X26" s="3"/>
      <c r="Y26" s="3"/>
      <c r="Z26" s="3"/>
      <c r="AA26" s="32" t="s">
        <v>114</v>
      </c>
      <c r="AB26" s="43">
        <v>0</v>
      </c>
      <c r="AC26" s="3"/>
    </row>
    <row r="27" spans="1:29" ht="15.75" customHeight="1">
      <c r="A27" s="30">
        <f t="shared" si="6"/>
        <v>14</v>
      </c>
      <c r="B27" s="30" t="s">
        <v>156</v>
      </c>
      <c r="C27" s="31">
        <v>2019</v>
      </c>
      <c r="D27" s="32" t="s">
        <v>19</v>
      </c>
      <c r="E27" s="31">
        <v>1500</v>
      </c>
      <c r="F27" s="33">
        <v>6</v>
      </c>
      <c r="G27" s="32" t="s">
        <v>113</v>
      </c>
      <c r="H27" s="32" t="s">
        <v>114</v>
      </c>
      <c r="I27" s="34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5">
        <v>38909</v>
      </c>
      <c r="K27" s="35">
        <v>37700</v>
      </c>
      <c r="L27" s="44">
        <v>1</v>
      </c>
      <c r="M27" s="37">
        <f t="shared" ref="M27:N27" si="19">J27/L27</f>
        <v>38909</v>
      </c>
      <c r="N27" s="38">
        <f t="shared" si="19"/>
        <v>0.96892749749415308</v>
      </c>
      <c r="O27" s="37">
        <f t="shared" si="1"/>
        <v>1209</v>
      </c>
      <c r="P27" s="39">
        <v>1333.14</v>
      </c>
      <c r="Q27" s="39">
        <v>976.35</v>
      </c>
      <c r="R27" s="40">
        <f t="shared" si="2"/>
        <v>2309.4900000000002</v>
      </c>
      <c r="S27" s="38">
        <f t="shared" si="3"/>
        <v>3.8103207150686091</v>
      </c>
      <c r="T27" s="41" t="s">
        <v>21</v>
      </c>
      <c r="U27" s="41" t="s">
        <v>5</v>
      </c>
      <c r="V27" s="41" t="s">
        <v>6</v>
      </c>
      <c r="W27" s="42">
        <f t="shared" si="4"/>
        <v>30</v>
      </c>
      <c r="X27" s="3"/>
      <c r="Y27" s="3"/>
      <c r="Z27" s="3"/>
      <c r="AA27" s="32" t="s">
        <v>119</v>
      </c>
      <c r="AB27" s="43">
        <v>-2000</v>
      </c>
      <c r="AC27" s="3"/>
    </row>
    <row r="28" spans="1:29" ht="15.75" customHeight="1">
      <c r="A28" s="30">
        <f t="shared" si="6"/>
        <v>15</v>
      </c>
      <c r="B28" s="30" t="s">
        <v>157</v>
      </c>
      <c r="C28" s="31">
        <v>2018</v>
      </c>
      <c r="D28" s="32" t="s">
        <v>13</v>
      </c>
      <c r="E28" s="31" t="s">
        <v>158</v>
      </c>
      <c r="F28" s="33">
        <v>21</v>
      </c>
      <c r="G28" s="32" t="s">
        <v>113</v>
      </c>
      <c r="H28" s="32" t="s">
        <v>114</v>
      </c>
      <c r="I28" s="34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5">
        <v>17815</v>
      </c>
      <c r="K28" s="35">
        <v>16340</v>
      </c>
      <c r="L28" s="44">
        <v>0.99</v>
      </c>
      <c r="M28" s="37">
        <f t="shared" ref="M28:N28" si="20">J28/L28</f>
        <v>17994.949494949495</v>
      </c>
      <c r="N28" s="38">
        <f t="shared" si="20"/>
        <v>0.90803255683412853</v>
      </c>
      <c r="O28" s="37">
        <f t="shared" si="1"/>
        <v>1475</v>
      </c>
      <c r="P28" s="39">
        <v>-1631.14</v>
      </c>
      <c r="Q28" s="39">
        <v>1140</v>
      </c>
      <c r="R28" s="40">
        <f t="shared" si="2"/>
        <v>-491.1400000000001</v>
      </c>
      <c r="S28" s="38">
        <f t="shared" si="3"/>
        <v>-0.46850354830816848</v>
      </c>
      <c r="T28" s="41" t="s">
        <v>23</v>
      </c>
      <c r="U28" s="41" t="s">
        <v>5</v>
      </c>
      <c r="V28" s="41" t="s">
        <v>6</v>
      </c>
      <c r="W28" s="42">
        <f t="shared" si="4"/>
        <v>30</v>
      </c>
      <c r="X28" s="3"/>
      <c r="Y28" s="3"/>
      <c r="Z28" s="3"/>
      <c r="AA28" s="32" t="s">
        <v>119</v>
      </c>
      <c r="AB28" s="43">
        <v>-500</v>
      </c>
      <c r="AC28" s="3"/>
    </row>
    <row r="29" spans="1:29" ht="15.75" customHeight="1">
      <c r="A29" s="30">
        <f t="shared" si="6"/>
        <v>16</v>
      </c>
      <c r="B29" s="30" t="s">
        <v>159</v>
      </c>
      <c r="C29" s="31">
        <v>2020</v>
      </c>
      <c r="D29" s="32" t="s">
        <v>35</v>
      </c>
      <c r="E29" s="31" t="s">
        <v>160</v>
      </c>
      <c r="F29" s="33">
        <v>106</v>
      </c>
      <c r="G29" s="32" t="s">
        <v>121</v>
      </c>
      <c r="H29" s="32" t="s">
        <v>114</v>
      </c>
      <c r="I29" s="34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5">
        <v>42393</v>
      </c>
      <c r="K29" s="35">
        <v>42393</v>
      </c>
      <c r="L29" s="44">
        <v>0.97</v>
      </c>
      <c r="M29" s="37">
        <f t="shared" ref="M29:N29" si="21">J29/L29</f>
        <v>43704.123711340209</v>
      </c>
      <c r="N29" s="38">
        <f t="shared" si="21"/>
        <v>0.97</v>
      </c>
      <c r="O29" s="37">
        <f t="shared" si="1"/>
        <v>0</v>
      </c>
      <c r="P29" s="39">
        <v>1382.68</v>
      </c>
      <c r="Q29" s="39">
        <v>0</v>
      </c>
      <c r="R29" s="40">
        <f t="shared" si="2"/>
        <v>1382.68</v>
      </c>
      <c r="S29" s="38">
        <f t="shared" si="3"/>
        <v>0.11450518649019667</v>
      </c>
      <c r="T29" s="41" t="s">
        <v>15</v>
      </c>
      <c r="U29" s="41" t="s">
        <v>5</v>
      </c>
      <c r="V29" s="41" t="s">
        <v>6</v>
      </c>
      <c r="W29" s="42">
        <f t="shared" si="4"/>
        <v>91</v>
      </c>
      <c r="X29" s="3"/>
      <c r="Y29" s="3"/>
      <c r="Z29" s="3"/>
      <c r="AA29" s="32" t="s">
        <v>114</v>
      </c>
      <c r="AB29" s="43">
        <v>0</v>
      </c>
      <c r="AC29" s="3"/>
    </row>
    <row r="30" spans="1:29" ht="15.75" customHeight="1">
      <c r="A30" s="30">
        <f t="shared" si="6"/>
        <v>17</v>
      </c>
      <c r="B30" s="30" t="s">
        <v>161</v>
      </c>
      <c r="C30" s="31">
        <v>2019</v>
      </c>
      <c r="D30" s="32" t="s">
        <v>16</v>
      </c>
      <c r="E30" s="31" t="s">
        <v>162</v>
      </c>
      <c r="F30" s="33">
        <v>11</v>
      </c>
      <c r="G30" s="32" t="s">
        <v>121</v>
      </c>
      <c r="H30" s="32" t="s">
        <v>114</v>
      </c>
      <c r="I30" s="34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5">
        <v>41814</v>
      </c>
      <c r="K30" s="35">
        <v>41814</v>
      </c>
      <c r="L30" s="44">
        <v>1.01</v>
      </c>
      <c r="M30" s="37">
        <f t="shared" ref="M30:N30" si="22">J30/L30</f>
        <v>41400</v>
      </c>
      <c r="N30" s="38">
        <f t="shared" si="22"/>
        <v>1.01</v>
      </c>
      <c r="O30" s="37">
        <f t="shared" si="1"/>
        <v>0</v>
      </c>
      <c r="P30" s="39">
        <v>5074</v>
      </c>
      <c r="Q30" s="39">
        <v>5497.48</v>
      </c>
      <c r="R30" s="40">
        <f t="shared" si="2"/>
        <v>10571.48</v>
      </c>
      <c r="S30" s="38">
        <f t="shared" si="3"/>
        <v>9.4168674221804327</v>
      </c>
      <c r="T30" s="41" t="s">
        <v>18</v>
      </c>
      <c r="U30" s="41" t="s">
        <v>5</v>
      </c>
      <c r="V30" s="41" t="s">
        <v>6</v>
      </c>
      <c r="W30" s="42">
        <f t="shared" si="4"/>
        <v>30</v>
      </c>
      <c r="X30" s="3"/>
      <c r="Y30" s="3"/>
      <c r="Z30" s="3"/>
      <c r="AA30" s="32" t="s">
        <v>114</v>
      </c>
      <c r="AB30" s="43">
        <v>0</v>
      </c>
      <c r="AC30" s="3"/>
    </row>
    <row r="31" spans="1:29" ht="15.75" customHeight="1">
      <c r="A31" s="30">
        <f t="shared" si="6"/>
        <v>18</v>
      </c>
      <c r="B31" s="30" t="s">
        <v>163</v>
      </c>
      <c r="C31" s="31">
        <v>2020</v>
      </c>
      <c r="D31" s="32" t="s">
        <v>13</v>
      </c>
      <c r="E31" s="31" t="s">
        <v>145</v>
      </c>
      <c r="F31" s="33">
        <v>19</v>
      </c>
      <c r="G31" s="32" t="s">
        <v>113</v>
      </c>
      <c r="H31" s="32" t="s">
        <v>114</v>
      </c>
      <c r="I31" s="34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5">
        <v>27629</v>
      </c>
      <c r="K31" s="35">
        <v>25485</v>
      </c>
      <c r="L31" s="44">
        <v>1.01</v>
      </c>
      <c r="M31" s="37">
        <f t="shared" ref="M31:N31" si="23">J31/L31</f>
        <v>27355.445544554455</v>
      </c>
      <c r="N31" s="38">
        <f t="shared" si="23"/>
        <v>0.9316243801802454</v>
      </c>
      <c r="O31" s="37">
        <f t="shared" si="1"/>
        <v>2144</v>
      </c>
      <c r="P31" s="39">
        <v>3187.99</v>
      </c>
      <c r="Q31" s="39">
        <v>3940.66</v>
      </c>
      <c r="R31" s="40">
        <f t="shared" si="2"/>
        <v>7128.65</v>
      </c>
      <c r="S31" s="38">
        <f t="shared" si="3"/>
        <v>6.0577251342102283</v>
      </c>
      <c r="T31" s="41" t="s">
        <v>7</v>
      </c>
      <c r="U31" s="41" t="s">
        <v>5</v>
      </c>
      <c r="V31" s="41" t="s">
        <v>6</v>
      </c>
      <c r="W31" s="42">
        <f t="shared" si="4"/>
        <v>30</v>
      </c>
      <c r="X31" s="3"/>
      <c r="Y31" s="3"/>
      <c r="Z31" s="3"/>
      <c r="AA31" s="32" t="s">
        <v>114</v>
      </c>
      <c r="AB31" s="43">
        <v>0</v>
      </c>
      <c r="AC31" s="3"/>
    </row>
    <row r="32" spans="1:29" ht="15.75" customHeight="1">
      <c r="A32" s="30">
        <f t="shared" si="6"/>
        <v>19</v>
      </c>
      <c r="B32" s="30" t="s">
        <v>164</v>
      </c>
      <c r="C32" s="31">
        <v>2021</v>
      </c>
      <c r="D32" s="32" t="s">
        <v>19</v>
      </c>
      <c r="E32" s="31" t="s">
        <v>165</v>
      </c>
      <c r="F32" s="33">
        <v>57</v>
      </c>
      <c r="G32" s="32" t="s">
        <v>121</v>
      </c>
      <c r="H32" s="32" t="s">
        <v>114</v>
      </c>
      <c r="I32" s="34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5">
        <v>25848</v>
      </c>
      <c r="K32" s="35">
        <v>22837</v>
      </c>
      <c r="L32" s="44">
        <v>1</v>
      </c>
      <c r="M32" s="37">
        <f t="shared" ref="M32:N32" si="24">J32/L32</f>
        <v>25848</v>
      </c>
      <c r="N32" s="38">
        <f t="shared" si="24"/>
        <v>0.88351129681213247</v>
      </c>
      <c r="O32" s="37">
        <f t="shared" si="1"/>
        <v>3011</v>
      </c>
      <c r="P32" s="39">
        <v>49.6</v>
      </c>
      <c r="Q32" s="39">
        <v>3544.15</v>
      </c>
      <c r="R32" s="40">
        <f t="shared" si="2"/>
        <v>3593.75</v>
      </c>
      <c r="S32" s="38">
        <f t="shared" si="3"/>
        <v>0.99604906312491248</v>
      </c>
      <c r="T32" s="41" t="s">
        <v>18</v>
      </c>
      <c r="U32" s="41" t="s">
        <v>5</v>
      </c>
      <c r="V32" s="41" t="s">
        <v>6</v>
      </c>
      <c r="W32" s="42">
        <f t="shared" si="4"/>
        <v>60</v>
      </c>
      <c r="X32" s="3"/>
      <c r="Y32" s="3"/>
      <c r="Z32" s="3"/>
      <c r="AA32" s="32" t="s">
        <v>114</v>
      </c>
      <c r="AB32" s="43">
        <v>0</v>
      </c>
      <c r="AC32" s="3"/>
    </row>
    <row r="33" spans="1:29" ht="15.75" customHeight="1">
      <c r="A33" s="30">
        <f t="shared" si="6"/>
        <v>20</v>
      </c>
      <c r="B33" s="30" t="s">
        <v>166</v>
      </c>
      <c r="C33" s="31">
        <v>2019</v>
      </c>
      <c r="D33" s="32" t="s">
        <v>54</v>
      </c>
      <c r="E33" s="31" t="s">
        <v>167</v>
      </c>
      <c r="F33" s="33">
        <v>14</v>
      </c>
      <c r="G33" s="32" t="s">
        <v>113</v>
      </c>
      <c r="H33" s="32" t="s">
        <v>114</v>
      </c>
      <c r="I33" s="34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5">
        <v>17344</v>
      </c>
      <c r="K33" s="35">
        <v>15070</v>
      </c>
      <c r="L33" s="44">
        <v>1</v>
      </c>
      <c r="M33" s="37">
        <f t="shared" ref="M33:N33" si="25">J33/L33</f>
        <v>17344</v>
      </c>
      <c r="N33" s="38">
        <f t="shared" si="25"/>
        <v>0.86888837638376382</v>
      </c>
      <c r="O33" s="37">
        <f t="shared" si="1"/>
        <v>2274</v>
      </c>
      <c r="P33" s="39">
        <v>609.21</v>
      </c>
      <c r="Q33" s="39">
        <v>1850.84</v>
      </c>
      <c r="R33" s="40">
        <f t="shared" si="2"/>
        <v>2460.0500000000002</v>
      </c>
      <c r="S33" s="38">
        <f t="shared" si="3"/>
        <v>4.374479442093314</v>
      </c>
      <c r="T33" s="41" t="s">
        <v>27</v>
      </c>
      <c r="U33" s="41" t="s">
        <v>5</v>
      </c>
      <c r="V33" s="41" t="s">
        <v>6</v>
      </c>
      <c r="W33" s="42">
        <f t="shared" si="4"/>
        <v>30</v>
      </c>
      <c r="X33" s="3"/>
      <c r="Y33" s="3"/>
      <c r="Z33" s="3"/>
      <c r="AA33" s="32" t="s">
        <v>114</v>
      </c>
      <c r="AB33" s="43">
        <v>0</v>
      </c>
      <c r="AC33" s="3"/>
    </row>
    <row r="34" spans="1:29" ht="15.75" customHeight="1">
      <c r="A34" s="30">
        <f t="shared" si="6"/>
        <v>21</v>
      </c>
      <c r="B34" s="30" t="s">
        <v>168</v>
      </c>
      <c r="C34" s="31">
        <v>2022</v>
      </c>
      <c r="D34" s="32" t="s">
        <v>32</v>
      </c>
      <c r="E34" s="31" t="s">
        <v>169</v>
      </c>
      <c r="F34" s="33">
        <v>36</v>
      </c>
      <c r="G34" s="32" t="s">
        <v>130</v>
      </c>
      <c r="H34" s="32" t="s">
        <v>114</v>
      </c>
      <c r="I34" s="34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5">
        <v>75725</v>
      </c>
      <c r="K34" s="35">
        <v>72703</v>
      </c>
      <c r="L34" s="44">
        <v>1.05</v>
      </c>
      <c r="M34" s="37">
        <f t="shared" ref="M34:N34" si="26">J34/L34</f>
        <v>72119.047619047618</v>
      </c>
      <c r="N34" s="38">
        <f t="shared" si="26"/>
        <v>1.0080970617365468</v>
      </c>
      <c r="O34" s="37">
        <f t="shared" si="1"/>
        <v>3022</v>
      </c>
      <c r="P34" s="39">
        <v>3942.41</v>
      </c>
      <c r="Q34" s="39">
        <v>0</v>
      </c>
      <c r="R34" s="40">
        <f t="shared" si="2"/>
        <v>3942.41</v>
      </c>
      <c r="S34" s="38">
        <f t="shared" si="3"/>
        <v>0.57335313731310333</v>
      </c>
      <c r="T34" s="41" t="s">
        <v>7</v>
      </c>
      <c r="U34" s="41" t="s">
        <v>5</v>
      </c>
      <c r="V34" s="41" t="s">
        <v>6</v>
      </c>
      <c r="W34" s="42">
        <f t="shared" si="4"/>
        <v>45</v>
      </c>
      <c r="X34" s="3"/>
      <c r="Y34" s="3"/>
      <c r="Z34" s="3"/>
      <c r="AA34" s="32" t="s">
        <v>114</v>
      </c>
      <c r="AB34" s="43">
        <v>0</v>
      </c>
      <c r="AC34" s="3"/>
    </row>
    <row r="35" spans="1:29" ht="15.75" customHeight="1">
      <c r="A35" s="30">
        <f t="shared" si="6"/>
        <v>22</v>
      </c>
      <c r="B35" s="30" t="s">
        <v>170</v>
      </c>
      <c r="C35" s="31">
        <v>2016</v>
      </c>
      <c r="D35" s="32" t="s">
        <v>13</v>
      </c>
      <c r="E35" s="31" t="s">
        <v>171</v>
      </c>
      <c r="F35" s="33">
        <v>5</v>
      </c>
      <c r="G35" s="32" t="s">
        <v>113</v>
      </c>
      <c r="H35" s="32" t="s">
        <v>114</v>
      </c>
      <c r="I35" s="34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5">
        <v>20731</v>
      </c>
      <c r="K35" s="35">
        <v>20731</v>
      </c>
      <c r="L35" s="44">
        <v>1</v>
      </c>
      <c r="M35" s="37">
        <f t="shared" ref="M35:N35" si="27">J35/L35</f>
        <v>20731</v>
      </c>
      <c r="N35" s="38">
        <f t="shared" si="27"/>
        <v>1</v>
      </c>
      <c r="O35" s="37">
        <f t="shared" si="1"/>
        <v>0</v>
      </c>
      <c r="P35" s="39">
        <v>2837</v>
      </c>
      <c r="Q35" s="39">
        <v>1076</v>
      </c>
      <c r="R35" s="40">
        <f t="shared" si="2"/>
        <v>3913</v>
      </c>
      <c r="S35" s="38">
        <f t="shared" si="3"/>
        <v>15.744718900190009</v>
      </c>
      <c r="T35" s="41" t="s">
        <v>27</v>
      </c>
      <c r="U35" s="41" t="s">
        <v>5</v>
      </c>
      <c r="V35" s="41" t="s">
        <v>6</v>
      </c>
      <c r="W35" s="42">
        <f t="shared" si="4"/>
        <v>30</v>
      </c>
      <c r="X35" s="3"/>
      <c r="Y35" s="3"/>
      <c r="Z35" s="3"/>
      <c r="AA35" s="32" t="s">
        <v>114</v>
      </c>
      <c r="AB35" s="43">
        <v>0</v>
      </c>
      <c r="AC35" s="3"/>
    </row>
    <row r="36" spans="1:29" ht="15.75" customHeight="1">
      <c r="A36" s="30">
        <f t="shared" si="6"/>
        <v>23</v>
      </c>
      <c r="B36" s="30" t="s">
        <v>172</v>
      </c>
      <c r="C36" s="31">
        <v>2022</v>
      </c>
      <c r="D36" s="32" t="s">
        <v>16</v>
      </c>
      <c r="E36" s="31" t="s">
        <v>173</v>
      </c>
      <c r="F36" s="33">
        <v>0</v>
      </c>
      <c r="G36" s="32" t="s">
        <v>125</v>
      </c>
      <c r="H36" s="32" t="s">
        <v>114</v>
      </c>
      <c r="I36" s="34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5">
        <v>45868</v>
      </c>
      <c r="K36" s="35">
        <v>45868</v>
      </c>
      <c r="L36" s="44">
        <v>0.97</v>
      </c>
      <c r="M36" s="37">
        <f t="shared" ref="M36:N36" si="28">J36/L36</f>
        <v>47286.597938144332</v>
      </c>
      <c r="N36" s="38">
        <f t="shared" si="28"/>
        <v>0.97</v>
      </c>
      <c r="O36" s="37">
        <f t="shared" si="1"/>
        <v>0</v>
      </c>
      <c r="P36" s="39">
        <v>727</v>
      </c>
      <c r="Q36" s="39">
        <v>510.12</v>
      </c>
      <c r="R36" s="40">
        <f t="shared" si="2"/>
        <v>1237.1199999999999</v>
      </c>
      <c r="S36" s="38" t="e">
        <f t="shared" si="3"/>
        <v>#DIV/0!</v>
      </c>
      <c r="T36" s="41" t="s">
        <v>25</v>
      </c>
      <c r="U36" s="41" t="s">
        <v>5</v>
      </c>
      <c r="V36" s="41" t="s">
        <v>6</v>
      </c>
      <c r="W36" s="42">
        <f t="shared" si="4"/>
        <v>0</v>
      </c>
      <c r="X36" s="3"/>
      <c r="Y36" s="3"/>
      <c r="Z36" s="3"/>
      <c r="AA36" s="32" t="s">
        <v>119</v>
      </c>
      <c r="AB36" s="43">
        <v>0</v>
      </c>
      <c r="AC36" s="3"/>
    </row>
    <row r="37" spans="1:29" ht="15.75" customHeight="1">
      <c r="A37" s="30">
        <f t="shared" si="6"/>
        <v>24</v>
      </c>
      <c r="B37" s="30" t="s">
        <v>174</v>
      </c>
      <c r="C37" s="31">
        <v>2020</v>
      </c>
      <c r="D37" s="32" t="s">
        <v>54</v>
      </c>
      <c r="E37" s="31" t="s">
        <v>175</v>
      </c>
      <c r="F37" s="33">
        <v>0</v>
      </c>
      <c r="G37" s="32" t="s">
        <v>125</v>
      </c>
      <c r="H37" s="32" t="s">
        <v>114</v>
      </c>
      <c r="I37" s="34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5">
        <v>31723</v>
      </c>
      <c r="K37" s="35">
        <v>27550</v>
      </c>
      <c r="L37" s="44">
        <v>1.18</v>
      </c>
      <c r="M37" s="37">
        <f t="shared" ref="M37:N37" si="29">J37/L37</f>
        <v>26883.898305084746</v>
      </c>
      <c r="N37" s="38">
        <f t="shared" si="29"/>
        <v>1.0247769756958673</v>
      </c>
      <c r="O37" s="37">
        <f t="shared" si="1"/>
        <v>4173</v>
      </c>
      <c r="P37" s="39">
        <v>1025</v>
      </c>
      <c r="Q37" s="39">
        <v>3222.81</v>
      </c>
      <c r="R37" s="40">
        <f t="shared" si="2"/>
        <v>4247.8099999999995</v>
      </c>
      <c r="S37" s="38" t="e">
        <f t="shared" si="3"/>
        <v>#DIV/0!</v>
      </c>
      <c r="T37" s="41" t="s">
        <v>27</v>
      </c>
      <c r="U37" s="41" t="s">
        <v>5</v>
      </c>
      <c r="V37" s="41" t="s">
        <v>6</v>
      </c>
      <c r="W37" s="42">
        <f t="shared" si="4"/>
        <v>0</v>
      </c>
      <c r="X37" s="3"/>
      <c r="Y37" s="3"/>
      <c r="Z37" s="3"/>
      <c r="AA37" s="32" t="s">
        <v>119</v>
      </c>
      <c r="AB37" s="43">
        <v>800</v>
      </c>
      <c r="AC37" s="3"/>
    </row>
    <row r="38" spans="1:29" ht="15.75" customHeight="1">
      <c r="A38" s="30">
        <f t="shared" si="6"/>
        <v>25</v>
      </c>
      <c r="B38" s="30" t="s">
        <v>176</v>
      </c>
      <c r="C38" s="31">
        <v>2020</v>
      </c>
      <c r="D38" s="32" t="s">
        <v>19</v>
      </c>
      <c r="E38" s="31">
        <v>1500</v>
      </c>
      <c r="F38" s="33">
        <v>30</v>
      </c>
      <c r="G38" s="32" t="s">
        <v>130</v>
      </c>
      <c r="H38" s="32" t="s">
        <v>114</v>
      </c>
      <c r="I38" s="34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5">
        <v>52058</v>
      </c>
      <c r="K38" s="35">
        <v>52043</v>
      </c>
      <c r="L38" s="44">
        <v>1.03</v>
      </c>
      <c r="M38" s="37">
        <f t="shared" ref="M38:N38" si="30">J38/L38</f>
        <v>50541.747572815533</v>
      </c>
      <c r="N38" s="38">
        <f t="shared" si="30"/>
        <v>1.0297032156440893</v>
      </c>
      <c r="O38" s="37">
        <f t="shared" si="1"/>
        <v>15</v>
      </c>
      <c r="P38" s="39">
        <v>3489</v>
      </c>
      <c r="Q38" s="39">
        <v>7357.37</v>
      </c>
      <c r="R38" s="40">
        <f t="shared" si="2"/>
        <v>10846.369999999999</v>
      </c>
      <c r="S38" s="38">
        <f t="shared" si="3"/>
        <v>2.6806532932405154</v>
      </c>
      <c r="T38" s="41" t="s">
        <v>15</v>
      </c>
      <c r="U38" s="41" t="s">
        <v>5</v>
      </c>
      <c r="V38" s="41" t="s">
        <v>6</v>
      </c>
      <c r="W38" s="42">
        <f t="shared" si="4"/>
        <v>30</v>
      </c>
      <c r="X38" s="3"/>
      <c r="Y38" s="3"/>
      <c r="Z38" s="3"/>
      <c r="AA38" s="32" t="s">
        <v>114</v>
      </c>
      <c r="AB38" s="43">
        <v>0</v>
      </c>
      <c r="AC38" s="3"/>
    </row>
    <row r="39" spans="1:29" ht="15.75" customHeight="1">
      <c r="A39" s="30">
        <f t="shared" si="6"/>
        <v>26</v>
      </c>
      <c r="B39" s="30" t="s">
        <v>177</v>
      </c>
      <c r="C39" s="31">
        <v>2020</v>
      </c>
      <c r="D39" s="32" t="s">
        <v>31</v>
      </c>
      <c r="E39" s="31" t="s">
        <v>178</v>
      </c>
      <c r="F39" s="33">
        <v>14</v>
      </c>
      <c r="G39" s="32" t="s">
        <v>113</v>
      </c>
      <c r="H39" s="32" t="s">
        <v>114</v>
      </c>
      <c r="I39" s="34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5">
        <v>21886</v>
      </c>
      <c r="K39" s="35">
        <v>19576</v>
      </c>
      <c r="L39" s="44">
        <v>1.05</v>
      </c>
      <c r="M39" s="37">
        <f t="shared" ref="M39:N39" si="31">J39/L39</f>
        <v>20843.809523809523</v>
      </c>
      <c r="N39" s="38">
        <f t="shared" si="31"/>
        <v>0.93917572877638678</v>
      </c>
      <c r="O39" s="37">
        <f t="shared" si="1"/>
        <v>2310</v>
      </c>
      <c r="P39" s="39">
        <v>3431</v>
      </c>
      <c r="Q39" s="39">
        <v>1077</v>
      </c>
      <c r="R39" s="40">
        <f t="shared" si="2"/>
        <v>4508</v>
      </c>
      <c r="S39" s="38">
        <f t="shared" si="3"/>
        <v>7.1799318674512245</v>
      </c>
      <c r="T39" s="41" t="s">
        <v>27</v>
      </c>
      <c r="U39" s="41" t="s">
        <v>5</v>
      </c>
      <c r="V39" s="41" t="s">
        <v>6</v>
      </c>
      <c r="W39" s="42">
        <f t="shared" si="4"/>
        <v>30</v>
      </c>
      <c r="X39" s="3"/>
      <c r="Y39" s="3"/>
      <c r="Z39" s="3"/>
      <c r="AA39" s="32" t="s">
        <v>114</v>
      </c>
      <c r="AB39" s="43">
        <v>0</v>
      </c>
      <c r="AC39" s="3"/>
    </row>
    <row r="40" spans="1:29" ht="15.75" customHeight="1">
      <c r="A40" s="30">
        <f t="shared" si="6"/>
        <v>27</v>
      </c>
      <c r="B40" s="30" t="s">
        <v>179</v>
      </c>
      <c r="C40" s="31">
        <v>2016</v>
      </c>
      <c r="D40" s="32" t="s">
        <v>19</v>
      </c>
      <c r="E40" s="31">
        <v>2500</v>
      </c>
      <c r="F40" s="33">
        <v>5</v>
      </c>
      <c r="G40" s="32" t="s">
        <v>113</v>
      </c>
      <c r="H40" s="32" t="s">
        <v>114</v>
      </c>
      <c r="I40" s="34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Yes</v>
      </c>
      <c r="J40" s="35">
        <v>34908</v>
      </c>
      <c r="K40" s="35">
        <v>33000</v>
      </c>
      <c r="L40" s="44">
        <v>1.05</v>
      </c>
      <c r="M40" s="37">
        <f t="shared" ref="M40:N40" si="32">J40/L40</f>
        <v>33245.714285714283</v>
      </c>
      <c r="N40" s="38">
        <f t="shared" si="32"/>
        <v>0.99260914403575118</v>
      </c>
      <c r="O40" s="37">
        <f t="shared" si="1"/>
        <v>1908</v>
      </c>
      <c r="P40" s="39">
        <v>6211.78</v>
      </c>
      <c r="Q40" s="39">
        <v>1258</v>
      </c>
      <c r="R40" s="40">
        <f t="shared" si="2"/>
        <v>7469.78</v>
      </c>
      <c r="S40" s="38">
        <f t="shared" si="3"/>
        <v>20.0768905138154</v>
      </c>
      <c r="T40" s="41" t="s">
        <v>27</v>
      </c>
      <c r="U40" s="41" t="s">
        <v>5</v>
      </c>
      <c r="V40" s="41" t="s">
        <v>6</v>
      </c>
      <c r="W40" s="42">
        <f t="shared" si="4"/>
        <v>30</v>
      </c>
      <c r="X40" s="3"/>
      <c r="Y40" s="3"/>
      <c r="Z40" s="3"/>
      <c r="AA40" s="32" t="s">
        <v>114</v>
      </c>
      <c r="AB40" s="43">
        <v>0</v>
      </c>
      <c r="AC40" s="3"/>
    </row>
    <row r="41" spans="1:29" ht="15.75" customHeight="1">
      <c r="A41" s="30">
        <f t="shared" si="6"/>
        <v>28</v>
      </c>
      <c r="B41" s="30" t="s">
        <v>180</v>
      </c>
      <c r="C41" s="31">
        <v>2022</v>
      </c>
      <c r="D41" s="32" t="s">
        <v>13</v>
      </c>
      <c r="E41" s="31" t="s">
        <v>145</v>
      </c>
      <c r="F41" s="33">
        <v>18</v>
      </c>
      <c r="G41" s="32" t="s">
        <v>130</v>
      </c>
      <c r="H41" s="32" t="s">
        <v>114</v>
      </c>
      <c r="I41" s="34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Yes</v>
      </c>
      <c r="J41" s="35">
        <v>61725</v>
      </c>
      <c r="K41" s="35">
        <v>61725</v>
      </c>
      <c r="L41" s="44">
        <v>1.05</v>
      </c>
      <c r="M41" s="37">
        <f t="shared" ref="M41:N41" si="33">J41/L41</f>
        <v>58785.714285714283</v>
      </c>
      <c r="N41" s="38">
        <f t="shared" si="33"/>
        <v>1.05</v>
      </c>
      <c r="O41" s="37">
        <f t="shared" si="1"/>
        <v>0</v>
      </c>
      <c r="P41" s="39">
        <v>1100.44</v>
      </c>
      <c r="Q41" s="39">
        <v>3434</v>
      </c>
      <c r="R41" s="40">
        <f t="shared" si="2"/>
        <v>4534.4400000000005</v>
      </c>
      <c r="S41" s="38">
        <f t="shared" si="3"/>
        <v>1.4959085888623358</v>
      </c>
      <c r="T41" s="41" t="s">
        <v>7</v>
      </c>
      <c r="U41" s="41" t="s">
        <v>10</v>
      </c>
      <c r="V41" s="41" t="s">
        <v>6</v>
      </c>
      <c r="W41" s="42">
        <f t="shared" si="4"/>
        <v>30</v>
      </c>
      <c r="X41" s="3"/>
      <c r="Y41" s="3"/>
      <c r="Z41" s="3"/>
      <c r="AA41" s="32" t="s">
        <v>119</v>
      </c>
      <c r="AB41" s="43">
        <v>-1627</v>
      </c>
      <c r="AC41" s="3"/>
    </row>
    <row r="42" spans="1:29" ht="15.75" customHeight="1">
      <c r="A42" s="30">
        <f t="shared" si="6"/>
        <v>29</v>
      </c>
      <c r="B42" s="30" t="s">
        <v>181</v>
      </c>
      <c r="C42" s="31">
        <v>2020</v>
      </c>
      <c r="D42" s="32" t="s">
        <v>13</v>
      </c>
      <c r="E42" s="31" t="s">
        <v>171</v>
      </c>
      <c r="F42" s="33">
        <v>11</v>
      </c>
      <c r="G42" s="32" t="s">
        <v>130</v>
      </c>
      <c r="H42" s="32" t="s">
        <v>114</v>
      </c>
      <c r="I42" s="34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5">
        <v>32081</v>
      </c>
      <c r="K42" s="35">
        <v>31980</v>
      </c>
      <c r="L42" s="44">
        <v>1.1299999999999999</v>
      </c>
      <c r="M42" s="37">
        <f t="shared" ref="M42:N42" si="34">J42/L42</f>
        <v>28390.265486725668</v>
      </c>
      <c r="N42" s="38">
        <f t="shared" si="34"/>
        <v>1.1264424425672515</v>
      </c>
      <c r="O42" s="37">
        <f t="shared" si="1"/>
        <v>101</v>
      </c>
      <c r="P42" s="39">
        <v>3781</v>
      </c>
      <c r="Q42" s="39">
        <v>1583.12</v>
      </c>
      <c r="R42" s="40">
        <f t="shared" si="2"/>
        <v>5364.12</v>
      </c>
      <c r="S42" s="38">
        <f t="shared" si="3"/>
        <v>6.225505095280619</v>
      </c>
      <c r="T42" s="41" t="s">
        <v>23</v>
      </c>
      <c r="U42" s="41" t="s">
        <v>10</v>
      </c>
      <c r="V42" s="41" t="s">
        <v>6</v>
      </c>
      <c r="W42" s="42">
        <f t="shared" si="4"/>
        <v>30</v>
      </c>
      <c r="X42" s="3"/>
      <c r="Y42" s="3"/>
      <c r="Z42" s="3"/>
      <c r="AA42" s="32" t="s">
        <v>114</v>
      </c>
      <c r="AB42" s="43">
        <v>0</v>
      </c>
      <c r="AC42" s="3">
        <v>2161</v>
      </c>
    </row>
    <row r="43" spans="1:29" ht="15.75" customHeight="1">
      <c r="A43" s="30">
        <f t="shared" si="6"/>
        <v>30</v>
      </c>
      <c r="B43" s="30" t="s">
        <v>182</v>
      </c>
      <c r="C43" s="31">
        <v>2021</v>
      </c>
      <c r="D43" s="32" t="s">
        <v>19</v>
      </c>
      <c r="E43" s="31">
        <v>1500</v>
      </c>
      <c r="F43" s="33">
        <v>1</v>
      </c>
      <c r="G43" s="32" t="s">
        <v>113</v>
      </c>
      <c r="H43" s="32" t="s">
        <v>114</v>
      </c>
      <c r="I43" s="34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5">
        <v>34972</v>
      </c>
      <c r="K43" s="35">
        <v>32980</v>
      </c>
      <c r="L43" s="44">
        <v>1.04</v>
      </c>
      <c r="M43" s="37">
        <f t="shared" ref="M43:N43" si="35">J43/L43</f>
        <v>33626.923076923078</v>
      </c>
      <c r="N43" s="38">
        <f t="shared" si="35"/>
        <v>0.98076175225895001</v>
      </c>
      <c r="O43" s="37">
        <f t="shared" si="1"/>
        <v>1992</v>
      </c>
      <c r="P43" s="39">
        <v>3386</v>
      </c>
      <c r="Q43" s="39">
        <v>1816.69</v>
      </c>
      <c r="R43" s="40">
        <f t="shared" si="2"/>
        <v>5202.6900000000005</v>
      </c>
      <c r="S43" s="38">
        <f t="shared" si="3"/>
        <v>63.288788267892144</v>
      </c>
      <c r="T43" s="41" t="s">
        <v>27</v>
      </c>
      <c r="U43" s="41" t="s">
        <v>10</v>
      </c>
      <c r="V43" s="41" t="s">
        <v>6</v>
      </c>
      <c r="W43" s="42">
        <f t="shared" si="4"/>
        <v>30</v>
      </c>
      <c r="X43" s="3"/>
      <c r="Y43" s="3"/>
      <c r="Z43" s="3"/>
      <c r="AA43" s="32" t="s">
        <v>114</v>
      </c>
      <c r="AB43" s="43">
        <v>0</v>
      </c>
      <c r="AC43" s="3"/>
    </row>
    <row r="44" spans="1:29" ht="15.75" customHeight="1">
      <c r="A44" s="30">
        <f t="shared" si="6"/>
        <v>31</v>
      </c>
      <c r="B44" s="30" t="s">
        <v>183</v>
      </c>
      <c r="C44" s="31">
        <v>2021</v>
      </c>
      <c r="D44" s="32" t="s">
        <v>16</v>
      </c>
      <c r="E44" s="31" t="s">
        <v>184</v>
      </c>
      <c r="F44" s="33">
        <v>10</v>
      </c>
      <c r="G44" s="32" t="s">
        <v>113</v>
      </c>
      <c r="H44" s="32" t="s">
        <v>114</v>
      </c>
      <c r="I44" s="34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5">
        <v>24809</v>
      </c>
      <c r="K44" s="35">
        <v>22900</v>
      </c>
      <c r="L44" s="44">
        <v>1</v>
      </c>
      <c r="M44" s="37">
        <f t="shared" ref="M44:N44" si="36">J44/L44</f>
        <v>24809</v>
      </c>
      <c r="N44" s="38">
        <f t="shared" si="36"/>
        <v>0.92305211818291744</v>
      </c>
      <c r="O44" s="37">
        <f t="shared" si="1"/>
        <v>1909</v>
      </c>
      <c r="P44" s="39">
        <v>3006</v>
      </c>
      <c r="Q44" s="39">
        <v>2630.52</v>
      </c>
      <c r="R44" s="40">
        <f t="shared" si="2"/>
        <v>5636.52</v>
      </c>
      <c r="S44" s="38">
        <f t="shared" si="3"/>
        <v>10.199794913039108</v>
      </c>
      <c r="T44" s="41" t="s">
        <v>18</v>
      </c>
      <c r="U44" s="41" t="s">
        <v>5</v>
      </c>
      <c r="V44" s="41" t="s">
        <v>6</v>
      </c>
      <c r="W44" s="42">
        <f t="shared" si="4"/>
        <v>30</v>
      </c>
      <c r="X44" s="3"/>
      <c r="Y44" s="3"/>
      <c r="Z44" s="3"/>
      <c r="AA44" s="32" t="s">
        <v>114</v>
      </c>
      <c r="AB44" s="43">
        <v>0</v>
      </c>
      <c r="AC44" s="3"/>
    </row>
    <row r="45" spans="1:29" ht="15.75" customHeight="1">
      <c r="A45" s="30">
        <f t="shared" si="6"/>
        <v>32</v>
      </c>
      <c r="B45" s="30" t="s">
        <v>185</v>
      </c>
      <c r="C45" s="31">
        <v>2022</v>
      </c>
      <c r="D45" s="32" t="s">
        <v>35</v>
      </c>
      <c r="E45" s="31" t="s">
        <v>186</v>
      </c>
      <c r="F45" s="33">
        <v>51</v>
      </c>
      <c r="G45" s="32" t="s">
        <v>130</v>
      </c>
      <c r="H45" s="32" t="s">
        <v>114</v>
      </c>
      <c r="I45" s="34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5">
        <v>56736</v>
      </c>
      <c r="K45" s="35">
        <v>56236</v>
      </c>
      <c r="L45" s="44">
        <v>1.08</v>
      </c>
      <c r="M45" s="37">
        <f t="shared" ref="M45:N45" si="37">J45/L45</f>
        <v>52533.333333333328</v>
      </c>
      <c r="N45" s="38">
        <f t="shared" si="37"/>
        <v>1.0704822335025381</v>
      </c>
      <c r="O45" s="37">
        <f t="shared" si="1"/>
        <v>500</v>
      </c>
      <c r="P45" s="39">
        <v>2239.96</v>
      </c>
      <c r="Q45" s="39">
        <v>3287.69</v>
      </c>
      <c r="R45" s="40">
        <f t="shared" si="2"/>
        <v>5527.65</v>
      </c>
      <c r="S45" s="38">
        <f t="shared" si="3"/>
        <v>0.72262161970309191</v>
      </c>
      <c r="T45" s="41" t="s">
        <v>18</v>
      </c>
      <c r="U45" s="41" t="s">
        <v>5</v>
      </c>
      <c r="V45" s="41" t="s">
        <v>6</v>
      </c>
      <c r="W45" s="42">
        <f t="shared" si="4"/>
        <v>60</v>
      </c>
      <c r="X45" s="3"/>
      <c r="Y45" s="3"/>
      <c r="Z45" s="3"/>
      <c r="AA45" s="32" t="s">
        <v>114</v>
      </c>
      <c r="AB45" s="43">
        <v>0</v>
      </c>
      <c r="AC45" s="3"/>
    </row>
    <row r="46" spans="1:29" ht="15.75" customHeight="1">
      <c r="A46" s="30">
        <f t="shared" si="6"/>
        <v>33</v>
      </c>
      <c r="B46" s="30" t="s">
        <v>163</v>
      </c>
      <c r="C46" s="31">
        <v>2020</v>
      </c>
      <c r="D46" s="32" t="s">
        <v>13</v>
      </c>
      <c r="E46" s="31" t="s">
        <v>145</v>
      </c>
      <c r="F46" s="33">
        <v>45</v>
      </c>
      <c r="G46" s="32" t="s">
        <v>113</v>
      </c>
      <c r="H46" s="32" t="s">
        <v>114</v>
      </c>
      <c r="I46" s="34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Yes</v>
      </c>
      <c r="J46" s="35">
        <v>27680</v>
      </c>
      <c r="K46" s="35">
        <v>27680</v>
      </c>
      <c r="L46" s="44">
        <v>1.05</v>
      </c>
      <c r="M46" s="37">
        <f t="shared" ref="M46:N46" si="38">J46/L46</f>
        <v>26361.90476190476</v>
      </c>
      <c r="N46" s="38">
        <f t="shared" si="38"/>
        <v>1.05</v>
      </c>
      <c r="O46" s="37">
        <f t="shared" si="1"/>
        <v>0</v>
      </c>
      <c r="P46" s="39">
        <v>4202.99</v>
      </c>
      <c r="Q46" s="39">
        <v>3410.94</v>
      </c>
      <c r="R46" s="40">
        <f t="shared" si="2"/>
        <v>7613.93</v>
      </c>
      <c r="S46" s="38">
        <f t="shared" si="3"/>
        <v>2.594514378108626</v>
      </c>
      <c r="T46" s="41" t="s">
        <v>23</v>
      </c>
      <c r="U46" s="41" t="s">
        <v>10</v>
      </c>
      <c r="V46" s="41" t="s">
        <v>6</v>
      </c>
      <c r="W46" s="42">
        <f t="shared" si="4"/>
        <v>45</v>
      </c>
      <c r="X46" s="3"/>
      <c r="Y46" s="3"/>
      <c r="Z46" s="3"/>
      <c r="AA46" s="32" t="s">
        <v>114</v>
      </c>
      <c r="AB46" s="43">
        <v>0</v>
      </c>
      <c r="AC46" s="3"/>
    </row>
    <row r="47" spans="1:29" ht="15.75" customHeight="1">
      <c r="A47" s="30">
        <f t="shared" si="6"/>
        <v>34</v>
      </c>
      <c r="B47" s="30" t="s">
        <v>187</v>
      </c>
      <c r="C47" s="31">
        <v>2020</v>
      </c>
      <c r="D47" s="32" t="s">
        <v>35</v>
      </c>
      <c r="E47" s="31" t="s">
        <v>188</v>
      </c>
      <c r="F47" s="33">
        <v>56</v>
      </c>
      <c r="G47" s="32" t="s">
        <v>130</v>
      </c>
      <c r="H47" s="32" t="s">
        <v>114</v>
      </c>
      <c r="I47" s="34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5">
        <v>53957</v>
      </c>
      <c r="K47" s="35">
        <v>62307</v>
      </c>
      <c r="L47" s="44">
        <v>1.01</v>
      </c>
      <c r="M47" s="37">
        <f t="shared" ref="M47:N47" si="39">J47/L47</f>
        <v>53422.772277227719</v>
      </c>
      <c r="N47" s="38">
        <f t="shared" si="39"/>
        <v>1.1663003873454789</v>
      </c>
      <c r="O47" s="37">
        <f t="shared" si="1"/>
        <v>-8350</v>
      </c>
      <c r="P47" s="39">
        <v>3597.67</v>
      </c>
      <c r="Q47" s="39">
        <v>2239</v>
      </c>
      <c r="R47" s="40">
        <f t="shared" si="2"/>
        <v>5836.67</v>
      </c>
      <c r="S47" s="38">
        <f t="shared" si="3"/>
        <v>0.63910540283801576</v>
      </c>
      <c r="T47" s="41" t="s">
        <v>23</v>
      </c>
      <c r="U47" s="41" t="s">
        <v>10</v>
      </c>
      <c r="V47" s="41" t="s">
        <v>6</v>
      </c>
      <c r="W47" s="42">
        <f t="shared" si="4"/>
        <v>60</v>
      </c>
      <c r="X47" s="3"/>
      <c r="Y47" s="3"/>
      <c r="Z47" s="3"/>
      <c r="AA47" s="32" t="s">
        <v>114</v>
      </c>
      <c r="AB47" s="43">
        <v>0</v>
      </c>
      <c r="AC47" s="3"/>
    </row>
    <row r="48" spans="1:29" ht="15.75" customHeight="1">
      <c r="A48" s="30">
        <f t="shared" si="6"/>
        <v>35</v>
      </c>
      <c r="B48" s="30" t="s">
        <v>189</v>
      </c>
      <c r="C48" s="31">
        <v>2019</v>
      </c>
      <c r="D48" s="32" t="s">
        <v>19</v>
      </c>
      <c r="E48" s="31">
        <v>3500</v>
      </c>
      <c r="F48" s="33">
        <v>20</v>
      </c>
      <c r="G48" s="32" t="s">
        <v>130</v>
      </c>
      <c r="H48" s="32" t="s">
        <v>114</v>
      </c>
      <c r="I48" s="34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5">
        <v>64865</v>
      </c>
      <c r="K48" s="35">
        <v>61976.92</v>
      </c>
      <c r="L48" s="44">
        <v>1.02</v>
      </c>
      <c r="M48" s="37">
        <f t="shared" ref="M48:N48" si="40">J48/L48</f>
        <v>63593.137254901958</v>
      </c>
      <c r="N48" s="38">
        <f t="shared" si="40"/>
        <v>0.97458503661450702</v>
      </c>
      <c r="O48" s="37">
        <f t="shared" si="1"/>
        <v>2888.0800000000017</v>
      </c>
      <c r="P48" s="39">
        <v>-175.85</v>
      </c>
      <c r="Q48" s="39">
        <v>0</v>
      </c>
      <c r="R48" s="40">
        <f t="shared" si="2"/>
        <v>-175.85</v>
      </c>
      <c r="S48" s="38">
        <f t="shared" si="3"/>
        <v>-5.0927738216655506E-2</v>
      </c>
      <c r="T48" s="41" t="s">
        <v>23</v>
      </c>
      <c r="U48" s="41" t="s">
        <v>10</v>
      </c>
      <c r="V48" s="41" t="s">
        <v>6</v>
      </c>
      <c r="W48" s="42">
        <f t="shared" si="4"/>
        <v>30</v>
      </c>
      <c r="X48" s="3"/>
      <c r="Y48" s="3"/>
      <c r="Z48" s="3"/>
      <c r="AA48" s="32" t="s">
        <v>114</v>
      </c>
      <c r="AB48" s="43">
        <v>0</v>
      </c>
      <c r="AC48" s="3"/>
    </row>
    <row r="49" spans="1:29" ht="15.75" customHeight="1">
      <c r="A49" s="30">
        <f t="shared" si="6"/>
        <v>36</v>
      </c>
      <c r="B49" s="30" t="s">
        <v>190</v>
      </c>
      <c r="C49" s="31">
        <v>2020</v>
      </c>
      <c r="D49" s="32" t="s">
        <v>64</v>
      </c>
      <c r="E49" s="31" t="s">
        <v>191</v>
      </c>
      <c r="F49" s="33">
        <v>55</v>
      </c>
      <c r="G49" s="32" t="s">
        <v>113</v>
      </c>
      <c r="H49" s="32" t="s">
        <v>114</v>
      </c>
      <c r="I49" s="34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5">
        <v>34515</v>
      </c>
      <c r="K49" s="35">
        <v>34515</v>
      </c>
      <c r="L49" s="44">
        <v>0.97</v>
      </c>
      <c r="M49" s="37">
        <f t="shared" ref="M49:N49" si="41">J49/L49</f>
        <v>35582.474226804123</v>
      </c>
      <c r="N49" s="38">
        <f t="shared" si="41"/>
        <v>0.97</v>
      </c>
      <c r="O49" s="37">
        <f t="shared" si="1"/>
        <v>0</v>
      </c>
      <c r="P49" s="39">
        <v>2040.33</v>
      </c>
      <c r="Q49" s="39">
        <v>3927.48</v>
      </c>
      <c r="R49" s="40">
        <f t="shared" si="2"/>
        <v>5967.8099999999995</v>
      </c>
      <c r="S49" s="38">
        <f t="shared" si="3"/>
        <v>1.2028460671319861</v>
      </c>
      <c r="T49" s="41" t="s">
        <v>23</v>
      </c>
      <c r="U49" s="41" t="s">
        <v>5</v>
      </c>
      <c r="V49" s="41" t="s">
        <v>6</v>
      </c>
      <c r="W49" s="42">
        <f t="shared" si="4"/>
        <v>60</v>
      </c>
      <c r="X49" s="3"/>
      <c r="Y49" s="3"/>
      <c r="Z49" s="3"/>
      <c r="AA49" s="32" t="s">
        <v>119</v>
      </c>
      <c r="AB49" s="43">
        <v>-2475</v>
      </c>
      <c r="AC49" s="3"/>
    </row>
    <row r="50" spans="1:29" ht="15.75" customHeight="1">
      <c r="A50" s="30">
        <f t="shared" si="6"/>
        <v>37</v>
      </c>
      <c r="B50" s="30" t="s">
        <v>192</v>
      </c>
      <c r="C50" s="31">
        <v>2020</v>
      </c>
      <c r="D50" s="32" t="s">
        <v>33</v>
      </c>
      <c r="E50" s="31" t="s">
        <v>193</v>
      </c>
      <c r="F50" s="33">
        <v>55</v>
      </c>
      <c r="G50" s="32" t="s">
        <v>130</v>
      </c>
      <c r="H50" s="32" t="s">
        <v>114</v>
      </c>
      <c r="I50" s="34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5">
        <v>34849</v>
      </c>
      <c r="K50" s="35">
        <v>34849</v>
      </c>
      <c r="L50" s="44">
        <v>1.01</v>
      </c>
      <c r="M50" s="37">
        <f t="shared" ref="M50:N50" si="42">J50/L50</f>
        <v>34503.960396039605</v>
      </c>
      <c r="N50" s="38">
        <f t="shared" si="42"/>
        <v>1.01</v>
      </c>
      <c r="O50" s="37">
        <f t="shared" si="1"/>
        <v>0</v>
      </c>
      <c r="P50" s="39">
        <v>2794.97</v>
      </c>
      <c r="Q50" s="39">
        <v>6682.33</v>
      </c>
      <c r="R50" s="40">
        <f t="shared" si="2"/>
        <v>9477.2999999999993</v>
      </c>
      <c r="S50" s="38">
        <f t="shared" si="3"/>
        <v>1.9352710521465275</v>
      </c>
      <c r="T50" s="41" t="s">
        <v>27</v>
      </c>
      <c r="U50" s="41" t="s">
        <v>5</v>
      </c>
      <c r="V50" s="41" t="s">
        <v>6</v>
      </c>
      <c r="W50" s="42">
        <f t="shared" si="4"/>
        <v>60</v>
      </c>
      <c r="X50" s="3"/>
      <c r="Y50" s="3"/>
      <c r="Z50" s="3"/>
      <c r="AA50" s="32" t="s">
        <v>114</v>
      </c>
      <c r="AB50" s="43">
        <v>0</v>
      </c>
      <c r="AC50" s="3"/>
    </row>
    <row r="51" spans="1:29" ht="15.75" customHeight="1">
      <c r="A51" s="30">
        <f t="shared" si="6"/>
        <v>38</v>
      </c>
      <c r="B51" s="30" t="s">
        <v>194</v>
      </c>
      <c r="C51" s="31">
        <v>2018</v>
      </c>
      <c r="D51" s="32" t="s">
        <v>31</v>
      </c>
      <c r="E51" s="31" t="s">
        <v>195</v>
      </c>
      <c r="F51" s="33">
        <v>14</v>
      </c>
      <c r="G51" s="32" t="s">
        <v>113</v>
      </c>
      <c r="H51" s="32" t="s">
        <v>114</v>
      </c>
      <c r="I51" s="34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5">
        <v>46457</v>
      </c>
      <c r="K51" s="35">
        <v>46457</v>
      </c>
      <c r="L51" s="44">
        <v>1.07</v>
      </c>
      <c r="M51" s="37">
        <f t="shared" ref="M51:N51" si="43">J51/L51</f>
        <v>43417.757009345791</v>
      </c>
      <c r="N51" s="38">
        <f t="shared" si="43"/>
        <v>1.07</v>
      </c>
      <c r="O51" s="37">
        <f t="shared" si="1"/>
        <v>0</v>
      </c>
      <c r="P51" s="39">
        <v>5277.11</v>
      </c>
      <c r="Q51" s="39">
        <v>1419.13</v>
      </c>
      <c r="R51" s="40">
        <f t="shared" si="2"/>
        <v>6696.24</v>
      </c>
      <c r="S51" s="38">
        <f t="shared" si="3"/>
        <v>4.181386316753847</v>
      </c>
      <c r="T51" s="41" t="s">
        <v>27</v>
      </c>
      <c r="U51" s="41" t="s">
        <v>5</v>
      </c>
      <c r="V51" s="41" t="s">
        <v>6</v>
      </c>
      <c r="W51" s="42">
        <f t="shared" si="4"/>
        <v>30</v>
      </c>
      <c r="X51" s="3"/>
      <c r="Y51" s="3"/>
      <c r="Z51" s="3"/>
      <c r="AA51" s="32" t="s">
        <v>114</v>
      </c>
      <c r="AB51" s="43">
        <v>0</v>
      </c>
      <c r="AC51" s="3"/>
    </row>
    <row r="52" spans="1:29" ht="15.75" customHeight="1">
      <c r="A52" s="30">
        <f t="shared" si="6"/>
        <v>39</v>
      </c>
      <c r="B52" s="30" t="s">
        <v>196</v>
      </c>
      <c r="C52" s="31">
        <v>2021</v>
      </c>
      <c r="D52" s="32" t="s">
        <v>31</v>
      </c>
      <c r="E52" s="31" t="s">
        <v>197</v>
      </c>
      <c r="F52" s="33">
        <v>61</v>
      </c>
      <c r="G52" s="32" t="s">
        <v>113</v>
      </c>
      <c r="H52" s="32" t="s">
        <v>114</v>
      </c>
      <c r="I52" s="34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5">
        <v>48874</v>
      </c>
      <c r="K52" s="35">
        <v>48874</v>
      </c>
      <c r="L52" s="44">
        <v>0.96</v>
      </c>
      <c r="M52" s="37">
        <f t="shared" ref="M52:N52" si="44">J52/L52</f>
        <v>50910.416666666672</v>
      </c>
      <c r="N52" s="38">
        <f t="shared" si="44"/>
        <v>0.95999999999999985</v>
      </c>
      <c r="O52" s="37">
        <f t="shared" si="1"/>
        <v>0</v>
      </c>
      <c r="P52" s="39">
        <v>5668.76</v>
      </c>
      <c r="Q52" s="39">
        <v>3658.88</v>
      </c>
      <c r="R52" s="40">
        <f t="shared" si="2"/>
        <v>9327.64</v>
      </c>
      <c r="S52" s="38">
        <f t="shared" si="3"/>
        <v>1.2741132143488789</v>
      </c>
      <c r="T52" s="41" t="s">
        <v>27</v>
      </c>
      <c r="U52" s="41" t="s">
        <v>10</v>
      </c>
      <c r="V52" s="41" t="s">
        <v>6</v>
      </c>
      <c r="W52" s="42">
        <f t="shared" si="4"/>
        <v>90</v>
      </c>
      <c r="X52" s="3"/>
      <c r="Y52" s="3"/>
      <c r="Z52" s="3"/>
      <c r="AA52" s="32" t="s">
        <v>119</v>
      </c>
      <c r="AB52" s="43">
        <v>0</v>
      </c>
      <c r="AC52" s="3"/>
    </row>
    <row r="53" spans="1:29" ht="15.75" customHeight="1">
      <c r="A53" s="30">
        <v>40</v>
      </c>
      <c r="B53" s="30" t="s">
        <v>198</v>
      </c>
      <c r="C53" s="31">
        <v>2020</v>
      </c>
      <c r="D53" s="32" t="s">
        <v>19</v>
      </c>
      <c r="E53" s="31">
        <v>2500</v>
      </c>
      <c r="F53" s="33">
        <v>9</v>
      </c>
      <c r="G53" s="32" t="s">
        <v>113</v>
      </c>
      <c r="H53" s="32" t="s">
        <v>114</v>
      </c>
      <c r="I53" s="34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5">
        <v>53240</v>
      </c>
      <c r="K53" s="35">
        <v>53240</v>
      </c>
      <c r="L53" s="44">
        <v>1.05</v>
      </c>
      <c r="M53" s="37">
        <f t="shared" ref="M53:N53" si="45">J53/L53</f>
        <v>50704.761904761901</v>
      </c>
      <c r="N53" s="38">
        <f t="shared" si="45"/>
        <v>1.05</v>
      </c>
      <c r="O53" s="37">
        <f t="shared" si="1"/>
        <v>0</v>
      </c>
      <c r="P53" s="39">
        <v>7486.05</v>
      </c>
      <c r="Q53" s="39">
        <v>3062.78</v>
      </c>
      <c r="R53" s="40">
        <f t="shared" si="2"/>
        <v>10548.83</v>
      </c>
      <c r="S53" s="38">
        <f t="shared" si="3"/>
        <v>9.2222245292482956</v>
      </c>
      <c r="T53" s="41" t="s">
        <v>27</v>
      </c>
      <c r="U53" s="41" t="s">
        <v>5</v>
      </c>
      <c r="V53" s="41" t="s">
        <v>6</v>
      </c>
      <c r="W53" s="42">
        <f t="shared" si="4"/>
        <v>30</v>
      </c>
      <c r="X53" s="3"/>
      <c r="Y53" s="3"/>
      <c r="Z53" s="3"/>
      <c r="AA53" s="32" t="s">
        <v>114</v>
      </c>
      <c r="AB53" s="43">
        <v>0</v>
      </c>
      <c r="AC53" s="3"/>
    </row>
    <row r="54" spans="1:29" ht="15.75" customHeight="1">
      <c r="A54" s="30">
        <f t="shared" ref="A54:A57" si="46">A53+1</f>
        <v>41</v>
      </c>
      <c r="B54" s="30" t="s">
        <v>199</v>
      </c>
      <c r="C54" s="31">
        <v>2022</v>
      </c>
      <c r="D54" s="32" t="s">
        <v>31</v>
      </c>
      <c r="E54" s="31" t="s">
        <v>200</v>
      </c>
      <c r="F54" s="33">
        <v>31</v>
      </c>
      <c r="G54" s="32" t="s">
        <v>130</v>
      </c>
      <c r="H54" s="32" t="s">
        <v>114</v>
      </c>
      <c r="I54" s="34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5">
        <v>29903</v>
      </c>
      <c r="K54" s="35">
        <v>26900</v>
      </c>
      <c r="L54" s="44">
        <v>1.1399999999999999</v>
      </c>
      <c r="M54" s="37">
        <f t="shared" ref="M54:N54" si="47">J54/L54</f>
        <v>26230.701754385966</v>
      </c>
      <c r="N54" s="38">
        <f t="shared" si="47"/>
        <v>1.0255158345316524</v>
      </c>
      <c r="O54" s="37">
        <f t="shared" si="1"/>
        <v>3003</v>
      </c>
      <c r="P54" s="39">
        <v>239.6</v>
      </c>
      <c r="Q54" s="39">
        <v>3279</v>
      </c>
      <c r="R54" s="40">
        <f t="shared" si="2"/>
        <v>3518.6</v>
      </c>
      <c r="S54" s="38">
        <f t="shared" si="3"/>
        <v>1.5326537220117695</v>
      </c>
      <c r="T54" s="41" t="s">
        <v>27</v>
      </c>
      <c r="U54" s="41" t="s">
        <v>5</v>
      </c>
      <c r="V54" s="41" t="s">
        <v>6</v>
      </c>
      <c r="W54" s="42">
        <f t="shared" si="4"/>
        <v>45</v>
      </c>
      <c r="X54" s="3"/>
      <c r="Y54" s="3"/>
      <c r="Z54" s="3"/>
      <c r="AA54" s="32" t="s">
        <v>114</v>
      </c>
      <c r="AB54" s="43">
        <v>0</v>
      </c>
      <c r="AC54" s="3"/>
    </row>
    <row r="55" spans="1:29" ht="15.75" customHeight="1">
      <c r="A55" s="30">
        <f t="shared" si="46"/>
        <v>42</v>
      </c>
      <c r="B55" s="30" t="s">
        <v>201</v>
      </c>
      <c r="C55" s="31">
        <v>2021</v>
      </c>
      <c r="D55" s="32" t="s">
        <v>16</v>
      </c>
      <c r="E55" s="31" t="s">
        <v>133</v>
      </c>
      <c r="F55" s="33">
        <v>24</v>
      </c>
      <c r="G55" s="32" t="s">
        <v>130</v>
      </c>
      <c r="H55" s="32" t="s">
        <v>114</v>
      </c>
      <c r="I55" s="34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5">
        <v>31349</v>
      </c>
      <c r="K55" s="35">
        <v>31506</v>
      </c>
      <c r="L55" s="44">
        <v>1.04</v>
      </c>
      <c r="M55" s="37">
        <f t="shared" ref="M55:N55" si="48">J55/L55</f>
        <v>30143.26923076923</v>
      </c>
      <c r="N55" s="38">
        <f t="shared" si="48"/>
        <v>1.0452084595999873</v>
      </c>
      <c r="O55" s="37">
        <f t="shared" si="1"/>
        <v>-157</v>
      </c>
      <c r="P55" s="39">
        <v>4045.85</v>
      </c>
      <c r="Q55" s="39">
        <v>3207.35</v>
      </c>
      <c r="R55" s="40">
        <f t="shared" si="2"/>
        <v>7253.2</v>
      </c>
      <c r="S55" s="38">
        <f t="shared" si="3"/>
        <v>3.9620322540117221</v>
      </c>
      <c r="T55" s="41" t="s">
        <v>18</v>
      </c>
      <c r="U55" s="41" t="s">
        <v>5</v>
      </c>
      <c r="V55" s="41" t="s">
        <v>11</v>
      </c>
      <c r="W55" s="42">
        <f t="shared" si="4"/>
        <v>30</v>
      </c>
      <c r="X55" s="3"/>
      <c r="Y55" s="3"/>
      <c r="Z55" s="3"/>
      <c r="AA55" s="32" t="s">
        <v>114</v>
      </c>
      <c r="AB55" s="43">
        <v>0</v>
      </c>
      <c r="AC55" s="3"/>
    </row>
    <row r="56" spans="1:29" ht="15.75" customHeight="1">
      <c r="A56" s="30">
        <f t="shared" si="46"/>
        <v>43</v>
      </c>
      <c r="B56" s="30" t="s">
        <v>202</v>
      </c>
      <c r="C56" s="31">
        <v>2021</v>
      </c>
      <c r="D56" s="32" t="s">
        <v>54</v>
      </c>
      <c r="E56" s="31" t="s">
        <v>203</v>
      </c>
      <c r="F56" s="33">
        <v>1</v>
      </c>
      <c r="G56" s="32" t="s">
        <v>113</v>
      </c>
      <c r="H56" s="32" t="s">
        <v>114</v>
      </c>
      <c r="I56" s="34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5">
        <v>22715</v>
      </c>
      <c r="K56" s="35">
        <v>23900</v>
      </c>
      <c r="L56" s="44">
        <v>1.05</v>
      </c>
      <c r="M56" s="37">
        <f t="shared" ref="M56:N56" si="49">J56/L56</f>
        <v>21633.333333333332</v>
      </c>
      <c r="N56" s="38">
        <f t="shared" si="49"/>
        <v>1.1047765793528506</v>
      </c>
      <c r="O56" s="37">
        <f t="shared" si="1"/>
        <v>-1185</v>
      </c>
      <c r="P56" s="39">
        <v>2805</v>
      </c>
      <c r="Q56" s="39">
        <v>4446.1099999999997</v>
      </c>
      <c r="R56" s="40">
        <f t="shared" si="2"/>
        <v>7251.11</v>
      </c>
      <c r="S56" s="38">
        <f t="shared" si="3"/>
        <v>123.74494429959705</v>
      </c>
      <c r="T56" s="41" t="s">
        <v>18</v>
      </c>
      <c r="U56" s="41" t="s">
        <v>5</v>
      </c>
      <c r="V56" s="41" t="s">
        <v>6</v>
      </c>
      <c r="W56" s="42">
        <f t="shared" si="4"/>
        <v>30</v>
      </c>
      <c r="X56" s="3"/>
      <c r="Y56" s="3"/>
      <c r="Z56" s="3"/>
      <c r="AA56" s="32" t="s">
        <v>114</v>
      </c>
      <c r="AB56" s="43">
        <v>0</v>
      </c>
      <c r="AC56" s="3"/>
    </row>
    <row r="57" spans="1:29" ht="15.75" customHeight="1">
      <c r="A57" s="30">
        <f t="shared" si="46"/>
        <v>44</v>
      </c>
      <c r="B57" s="30" t="s">
        <v>204</v>
      </c>
      <c r="C57" s="31">
        <v>2022</v>
      </c>
      <c r="D57" s="32" t="s">
        <v>19</v>
      </c>
      <c r="E57" s="31">
        <v>1500</v>
      </c>
      <c r="F57" s="33">
        <v>56</v>
      </c>
      <c r="G57" s="32" t="s">
        <v>121</v>
      </c>
      <c r="H57" s="32" t="s">
        <v>114</v>
      </c>
      <c r="I57" s="34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Yes</v>
      </c>
      <c r="J57" s="35">
        <v>41992</v>
      </c>
      <c r="K57" s="35">
        <v>36455</v>
      </c>
      <c r="L57" s="44">
        <v>0.99</v>
      </c>
      <c r="M57" s="37">
        <f t="shared" ref="M57:N57" si="50">J57/L57</f>
        <v>42416.161616161618</v>
      </c>
      <c r="N57" s="38">
        <f t="shared" si="50"/>
        <v>0.85946013526385978</v>
      </c>
      <c r="O57" s="37">
        <f t="shared" si="1"/>
        <v>5537</v>
      </c>
      <c r="P57" s="39">
        <v>993.73</v>
      </c>
      <c r="Q57" s="39">
        <v>868</v>
      </c>
      <c r="R57" s="40">
        <f t="shared" si="2"/>
        <v>1861.73</v>
      </c>
      <c r="S57" s="38">
        <f t="shared" si="3"/>
        <v>0.33750241561326733</v>
      </c>
      <c r="T57" s="41" t="s">
        <v>12</v>
      </c>
      <c r="U57" s="41" t="s">
        <v>5</v>
      </c>
      <c r="V57" s="41" t="s">
        <v>6</v>
      </c>
      <c r="W57" s="42">
        <f t="shared" si="4"/>
        <v>60</v>
      </c>
      <c r="X57" s="3"/>
      <c r="Y57" s="3"/>
      <c r="Z57" s="3"/>
      <c r="AA57" s="32" t="s">
        <v>114</v>
      </c>
      <c r="AB57" s="43">
        <v>0</v>
      </c>
      <c r="AC57" s="3"/>
    </row>
    <row r="58" spans="1:29" ht="15.75" customHeight="1">
      <c r="A58" s="30">
        <v>45</v>
      </c>
      <c r="B58" s="30" t="s">
        <v>205</v>
      </c>
      <c r="C58" s="31">
        <v>2022</v>
      </c>
      <c r="D58" s="32" t="s">
        <v>54</v>
      </c>
      <c r="E58" s="31" t="s">
        <v>203</v>
      </c>
      <c r="F58" s="33">
        <v>65</v>
      </c>
      <c r="G58" s="32" t="s">
        <v>130</v>
      </c>
      <c r="H58" s="32" t="s">
        <v>114</v>
      </c>
      <c r="I58" s="34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5">
        <v>26459</v>
      </c>
      <c r="K58" s="35">
        <v>26459</v>
      </c>
      <c r="L58" s="44">
        <v>1.03</v>
      </c>
      <c r="M58" s="37">
        <f t="shared" ref="M58:N58" si="51">J58/L58</f>
        <v>25688.349514563106</v>
      </c>
      <c r="N58" s="38">
        <f t="shared" si="51"/>
        <v>1.03</v>
      </c>
      <c r="O58" s="37">
        <f t="shared" si="1"/>
        <v>0</v>
      </c>
      <c r="P58" s="39">
        <v>877.78</v>
      </c>
      <c r="Q58" s="39">
        <v>4362.76</v>
      </c>
      <c r="R58" s="40">
        <f t="shared" si="2"/>
        <v>5240.54</v>
      </c>
      <c r="S58" s="38">
        <f t="shared" si="3"/>
        <v>1.1346030107543434</v>
      </c>
      <c r="T58" s="41" t="s">
        <v>18</v>
      </c>
      <c r="U58" s="41" t="s">
        <v>5</v>
      </c>
      <c r="V58" s="41" t="s">
        <v>11</v>
      </c>
      <c r="W58" s="42">
        <f t="shared" si="4"/>
        <v>90</v>
      </c>
      <c r="X58" s="3"/>
      <c r="Y58" s="3"/>
      <c r="Z58" s="3"/>
      <c r="AA58" s="32" t="s">
        <v>114</v>
      </c>
      <c r="AB58" s="43">
        <v>0</v>
      </c>
      <c r="AC58" s="3"/>
    </row>
    <row r="59" spans="1:29" ht="15.75" customHeight="1">
      <c r="A59" s="30">
        <f t="shared" ref="A59:A211" si="52">A58+1</f>
        <v>46</v>
      </c>
      <c r="B59" s="30" t="s">
        <v>206</v>
      </c>
      <c r="C59" s="31">
        <v>2018</v>
      </c>
      <c r="D59" s="32" t="s">
        <v>16</v>
      </c>
      <c r="E59" s="31" t="s">
        <v>153</v>
      </c>
      <c r="F59" s="33">
        <v>1</v>
      </c>
      <c r="G59" s="32" t="s">
        <v>125</v>
      </c>
      <c r="H59" s="32" t="s">
        <v>114</v>
      </c>
      <c r="I59" s="34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5">
        <v>21221</v>
      </c>
      <c r="K59" s="35">
        <v>20330</v>
      </c>
      <c r="L59" s="44">
        <v>1.03</v>
      </c>
      <c r="M59" s="37">
        <f t="shared" ref="M59:N59" si="53">J59/L59</f>
        <v>20602.912621359224</v>
      </c>
      <c r="N59" s="38">
        <f t="shared" si="53"/>
        <v>0.98675368738513736</v>
      </c>
      <c r="O59" s="37">
        <f t="shared" si="1"/>
        <v>891</v>
      </c>
      <c r="P59" s="39">
        <v>880.05</v>
      </c>
      <c r="Q59" s="39">
        <v>2542.1799999999998</v>
      </c>
      <c r="R59" s="40">
        <f t="shared" si="2"/>
        <v>3422.2299999999996</v>
      </c>
      <c r="S59" s="38">
        <f t="shared" si="3"/>
        <v>63.342209105935993</v>
      </c>
      <c r="T59" s="41" t="s">
        <v>29</v>
      </c>
      <c r="U59" s="41" t="s">
        <v>5</v>
      </c>
      <c r="V59" s="41" t="s">
        <v>6</v>
      </c>
      <c r="W59" s="42">
        <f t="shared" si="4"/>
        <v>30</v>
      </c>
      <c r="X59" s="3"/>
      <c r="Y59" s="3"/>
      <c r="Z59" s="3"/>
      <c r="AA59" s="32" t="s">
        <v>114</v>
      </c>
      <c r="AB59" s="43">
        <v>0</v>
      </c>
      <c r="AC59" s="3"/>
    </row>
    <row r="60" spans="1:29" ht="15.75" customHeight="1">
      <c r="A60" s="30">
        <f t="shared" si="52"/>
        <v>47</v>
      </c>
      <c r="B60" s="30" t="s">
        <v>207</v>
      </c>
      <c r="C60" s="31">
        <v>2019</v>
      </c>
      <c r="D60" s="32" t="s">
        <v>33</v>
      </c>
      <c r="E60" s="31" t="s">
        <v>193</v>
      </c>
      <c r="F60" s="33">
        <v>11</v>
      </c>
      <c r="G60" s="32" t="s">
        <v>121</v>
      </c>
      <c r="H60" s="32" t="s">
        <v>114</v>
      </c>
      <c r="I60" s="34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5">
        <v>39983</v>
      </c>
      <c r="K60" s="35">
        <v>38500</v>
      </c>
      <c r="L60" s="44">
        <v>1.08</v>
      </c>
      <c r="M60" s="37">
        <f t="shared" ref="M60:N60" si="54">J60/L60</f>
        <v>37021.296296296292</v>
      </c>
      <c r="N60" s="38">
        <f t="shared" si="54"/>
        <v>1.0399419753395194</v>
      </c>
      <c r="O60" s="37">
        <f t="shared" si="1"/>
        <v>1483</v>
      </c>
      <c r="P60" s="39">
        <v>5835.35</v>
      </c>
      <c r="Q60" s="39">
        <v>2596</v>
      </c>
      <c r="R60" s="40">
        <f t="shared" si="2"/>
        <v>8431.35</v>
      </c>
      <c r="S60" s="38">
        <f t="shared" si="3"/>
        <v>8.4475140835456948</v>
      </c>
      <c r="T60" s="41" t="s">
        <v>7</v>
      </c>
      <c r="U60" s="41" t="s">
        <v>5</v>
      </c>
      <c r="V60" s="41" t="s">
        <v>6</v>
      </c>
      <c r="W60" s="42">
        <f t="shared" si="4"/>
        <v>30</v>
      </c>
      <c r="X60" s="3"/>
      <c r="Y60" s="3"/>
      <c r="Z60" s="3"/>
      <c r="AA60" s="32" t="s">
        <v>114</v>
      </c>
      <c r="AB60" s="43">
        <v>0</v>
      </c>
      <c r="AC60" s="3"/>
    </row>
    <row r="61" spans="1:29" ht="15.75" customHeight="1">
      <c r="A61" s="30">
        <f t="shared" si="52"/>
        <v>48</v>
      </c>
      <c r="B61" s="30" t="s">
        <v>208</v>
      </c>
      <c r="C61" s="31">
        <v>20202</v>
      </c>
      <c r="D61" s="32" t="s">
        <v>31</v>
      </c>
      <c r="E61" s="31" t="s">
        <v>129</v>
      </c>
      <c r="F61" s="33">
        <v>1</v>
      </c>
      <c r="G61" s="32" t="s">
        <v>125</v>
      </c>
      <c r="H61" s="32" t="s">
        <v>114</v>
      </c>
      <c r="I61" s="34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5">
        <v>56195</v>
      </c>
      <c r="K61" s="35">
        <v>55895</v>
      </c>
      <c r="L61" s="44">
        <v>1.04</v>
      </c>
      <c r="M61" s="37">
        <f t="shared" ref="M61:N61" si="55">J61/L61</f>
        <v>54033.653846153844</v>
      </c>
      <c r="N61" s="38">
        <f t="shared" si="55"/>
        <v>1.0344479046178485</v>
      </c>
      <c r="O61" s="37">
        <f t="shared" si="1"/>
        <v>300</v>
      </c>
      <c r="P61" s="39">
        <v>-595</v>
      </c>
      <c r="Q61" s="39">
        <v>743.46</v>
      </c>
      <c r="R61" s="40">
        <f t="shared" si="2"/>
        <v>148.46000000000004</v>
      </c>
      <c r="S61" s="38">
        <f t="shared" si="3"/>
        <v>0.94610727562400443</v>
      </c>
      <c r="T61" s="41" t="s">
        <v>7</v>
      </c>
      <c r="U61" s="41" t="s">
        <v>10</v>
      </c>
      <c r="V61" s="41" t="s">
        <v>6</v>
      </c>
      <c r="W61" s="42">
        <f t="shared" si="4"/>
        <v>30</v>
      </c>
      <c r="X61" s="3"/>
      <c r="Y61" s="3"/>
      <c r="Z61" s="3"/>
      <c r="AA61" s="32" t="s">
        <v>114</v>
      </c>
      <c r="AB61" s="43">
        <v>0</v>
      </c>
      <c r="AC61" s="3"/>
    </row>
    <row r="62" spans="1:29" ht="15.75" customHeight="1">
      <c r="A62" s="30">
        <f t="shared" si="52"/>
        <v>49</v>
      </c>
      <c r="B62" s="30" t="s">
        <v>209</v>
      </c>
      <c r="C62" s="31">
        <v>2019</v>
      </c>
      <c r="D62" s="32" t="s">
        <v>19</v>
      </c>
      <c r="E62" s="31">
        <v>2500</v>
      </c>
      <c r="F62" s="33">
        <v>34</v>
      </c>
      <c r="G62" s="32" t="s">
        <v>113</v>
      </c>
      <c r="H62" s="32" t="s">
        <v>114</v>
      </c>
      <c r="I62" s="34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5">
        <v>42387</v>
      </c>
      <c r="K62" s="35">
        <v>42387</v>
      </c>
      <c r="L62" s="44">
        <v>1.03</v>
      </c>
      <c r="M62" s="37">
        <f t="shared" ref="M62:N62" si="56">J62/L62</f>
        <v>41152.427184466018</v>
      </c>
      <c r="N62" s="38">
        <f t="shared" si="56"/>
        <v>1.03</v>
      </c>
      <c r="O62" s="37">
        <f t="shared" si="1"/>
        <v>0</v>
      </c>
      <c r="P62" s="39">
        <v>7417.83</v>
      </c>
      <c r="Q62" s="39">
        <v>4819.24</v>
      </c>
      <c r="R62" s="40">
        <f t="shared" si="2"/>
        <v>12237.07</v>
      </c>
      <c r="S62" s="38">
        <f t="shared" si="3"/>
        <v>3.7052345386118182</v>
      </c>
      <c r="T62" s="41" t="s">
        <v>12</v>
      </c>
      <c r="U62" s="41" t="s">
        <v>10</v>
      </c>
      <c r="V62" s="41" t="s">
        <v>6</v>
      </c>
      <c r="W62" s="42">
        <f t="shared" si="4"/>
        <v>45</v>
      </c>
      <c r="X62" s="3"/>
      <c r="Y62" s="3"/>
      <c r="Z62" s="3"/>
      <c r="AA62" s="32" t="s">
        <v>119</v>
      </c>
      <c r="AB62" s="43">
        <v>0</v>
      </c>
      <c r="AC62" s="3"/>
    </row>
    <row r="63" spans="1:29" ht="15.75" customHeight="1">
      <c r="A63" s="30">
        <f t="shared" si="52"/>
        <v>50</v>
      </c>
      <c r="B63" s="30" t="s">
        <v>210</v>
      </c>
      <c r="C63" s="31">
        <v>2020</v>
      </c>
      <c r="D63" s="32" t="s">
        <v>31</v>
      </c>
      <c r="E63" s="31" t="s">
        <v>211</v>
      </c>
      <c r="F63" s="33">
        <v>1</v>
      </c>
      <c r="G63" s="32" t="s">
        <v>125</v>
      </c>
      <c r="H63" s="32" t="s">
        <v>114</v>
      </c>
      <c r="I63" s="34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5">
        <v>16821</v>
      </c>
      <c r="K63" s="35">
        <v>16500</v>
      </c>
      <c r="L63" s="44">
        <v>1.06</v>
      </c>
      <c r="M63" s="37">
        <f t="shared" ref="M63:N63" si="57">J63/L63</f>
        <v>15868.867924528302</v>
      </c>
      <c r="N63" s="38">
        <f t="shared" si="57"/>
        <v>1.0397717139290172</v>
      </c>
      <c r="O63" s="37">
        <f t="shared" si="1"/>
        <v>321</v>
      </c>
      <c r="P63" s="39">
        <v>235.61</v>
      </c>
      <c r="Q63" s="39">
        <v>1275.6500000000001</v>
      </c>
      <c r="R63" s="40">
        <f t="shared" si="2"/>
        <v>1511.2600000000002</v>
      </c>
      <c r="S63" s="38">
        <f t="shared" si="3"/>
        <v>33.450599745825087</v>
      </c>
      <c r="T63" s="41" t="s">
        <v>21</v>
      </c>
      <c r="U63" s="41" t="s">
        <v>5</v>
      </c>
      <c r="V63" s="41" t="s">
        <v>11</v>
      </c>
      <c r="W63" s="42">
        <f t="shared" si="4"/>
        <v>30</v>
      </c>
      <c r="X63" s="3"/>
      <c r="Y63" s="3"/>
      <c r="Z63" s="3"/>
      <c r="AA63" s="32" t="s">
        <v>119</v>
      </c>
      <c r="AB63" s="43">
        <v>0</v>
      </c>
      <c r="AC63" s="3"/>
    </row>
    <row r="64" spans="1:29" ht="15.75" customHeight="1">
      <c r="A64" s="30">
        <f t="shared" si="52"/>
        <v>51</v>
      </c>
      <c r="B64" s="30" t="s">
        <v>212</v>
      </c>
      <c r="C64" s="31">
        <v>2018</v>
      </c>
      <c r="D64" s="32" t="s">
        <v>13</v>
      </c>
      <c r="E64" s="31" t="s">
        <v>158</v>
      </c>
      <c r="F64" s="33">
        <v>6</v>
      </c>
      <c r="G64" s="32" t="s">
        <v>121</v>
      </c>
      <c r="H64" s="32" t="s">
        <v>114</v>
      </c>
      <c r="I64" s="34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Yes</v>
      </c>
      <c r="J64" s="35">
        <v>17519</v>
      </c>
      <c r="K64" s="35">
        <v>16519</v>
      </c>
      <c r="L64" s="44">
        <v>1.07</v>
      </c>
      <c r="M64" s="37">
        <f t="shared" ref="M64:N64" si="58">J64/L64</f>
        <v>16372.897196261682</v>
      </c>
      <c r="N64" s="38">
        <f t="shared" si="58"/>
        <v>1.0089234545350763</v>
      </c>
      <c r="O64" s="37">
        <f t="shared" si="1"/>
        <v>1000</v>
      </c>
      <c r="P64" s="39">
        <v>1011</v>
      </c>
      <c r="Q64" s="39">
        <v>870.39</v>
      </c>
      <c r="R64" s="40">
        <f t="shared" si="2"/>
        <v>1881.3899999999999</v>
      </c>
      <c r="S64" s="38">
        <f t="shared" si="3"/>
        <v>7.2790430745421713</v>
      </c>
      <c r="T64" s="41" t="s">
        <v>6</v>
      </c>
      <c r="U64" s="41" t="s">
        <v>5</v>
      </c>
      <c r="V64" s="41" t="s">
        <v>11</v>
      </c>
      <c r="W64" s="42">
        <f t="shared" si="4"/>
        <v>30</v>
      </c>
      <c r="X64" s="3"/>
      <c r="Y64" s="3"/>
      <c r="Z64" s="3"/>
      <c r="AA64" s="32" t="s">
        <v>119</v>
      </c>
      <c r="AB64" s="43">
        <v>-700</v>
      </c>
      <c r="AC64" s="3"/>
    </row>
    <row r="65" spans="1:29" ht="15.75" customHeight="1">
      <c r="A65" s="30">
        <f t="shared" si="52"/>
        <v>52</v>
      </c>
      <c r="B65" s="30" t="s">
        <v>213</v>
      </c>
      <c r="C65" s="31">
        <v>2017</v>
      </c>
      <c r="D65" s="32" t="s">
        <v>16</v>
      </c>
      <c r="E65" s="31" t="s">
        <v>184</v>
      </c>
      <c r="F65" s="33">
        <v>18</v>
      </c>
      <c r="G65" s="32" t="s">
        <v>113</v>
      </c>
      <c r="H65" s="32" t="s">
        <v>114</v>
      </c>
      <c r="I65" s="34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Yes</v>
      </c>
      <c r="J65" s="35">
        <v>23813</v>
      </c>
      <c r="K65" s="35">
        <v>22608</v>
      </c>
      <c r="L65" s="44">
        <v>1.08</v>
      </c>
      <c r="M65" s="37">
        <f t="shared" ref="M65:N65" si="59">J65/L65</f>
        <v>22049.074074074073</v>
      </c>
      <c r="N65" s="38">
        <f t="shared" si="59"/>
        <v>1.0253491790198632</v>
      </c>
      <c r="O65" s="37">
        <f t="shared" si="1"/>
        <v>1205</v>
      </c>
      <c r="P65" s="39">
        <v>2033.89</v>
      </c>
      <c r="Q65" s="39">
        <v>3496.55</v>
      </c>
      <c r="R65" s="40">
        <f t="shared" si="2"/>
        <v>5530.4400000000005</v>
      </c>
      <c r="S65" s="38">
        <f t="shared" si="3"/>
        <v>5.376115904892119</v>
      </c>
      <c r="T65" s="41" t="s">
        <v>21</v>
      </c>
      <c r="U65" s="41" t="s">
        <v>5</v>
      </c>
      <c r="V65" s="41" t="s">
        <v>11</v>
      </c>
      <c r="W65" s="42">
        <f t="shared" si="4"/>
        <v>30</v>
      </c>
      <c r="X65" s="3"/>
      <c r="Y65" s="3"/>
      <c r="Z65" s="3"/>
      <c r="AA65" s="32" t="s">
        <v>114</v>
      </c>
      <c r="AB65" s="43">
        <v>0</v>
      </c>
      <c r="AC65" s="3"/>
    </row>
    <row r="66" spans="1:29" ht="15.75" customHeight="1">
      <c r="A66" s="30">
        <f t="shared" si="52"/>
        <v>53</v>
      </c>
      <c r="B66" s="30" t="s">
        <v>214</v>
      </c>
      <c r="C66" s="31">
        <v>2018</v>
      </c>
      <c r="D66" s="32" t="s">
        <v>64</v>
      </c>
      <c r="E66" s="31" t="s">
        <v>191</v>
      </c>
      <c r="F66" s="33">
        <v>79</v>
      </c>
      <c r="G66" s="32" t="s">
        <v>113</v>
      </c>
      <c r="H66" s="32" t="s">
        <v>114</v>
      </c>
      <c r="I66" s="34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5">
        <v>32958</v>
      </c>
      <c r="K66" s="35">
        <v>32958</v>
      </c>
      <c r="L66" s="44">
        <v>0.96</v>
      </c>
      <c r="M66" s="37">
        <f t="shared" ref="M66:N66" si="60">J66/L66</f>
        <v>34331.25</v>
      </c>
      <c r="N66" s="38">
        <f t="shared" si="60"/>
        <v>0.96</v>
      </c>
      <c r="O66" s="37">
        <f t="shared" si="1"/>
        <v>0</v>
      </c>
      <c r="P66" s="39">
        <v>2191.12</v>
      </c>
      <c r="Q66" s="39">
        <v>3035.8</v>
      </c>
      <c r="R66" s="40">
        <f t="shared" si="2"/>
        <v>5226.92</v>
      </c>
      <c r="S66" s="38">
        <f t="shared" si="3"/>
        <v>0.77417261514222724</v>
      </c>
      <c r="T66" s="41" t="s">
        <v>12</v>
      </c>
      <c r="U66" s="41" t="s">
        <v>10</v>
      </c>
      <c r="V66" s="41" t="s">
        <v>11</v>
      </c>
      <c r="W66" s="42">
        <f t="shared" si="4"/>
        <v>90</v>
      </c>
      <c r="X66" s="3"/>
      <c r="Y66" s="3"/>
      <c r="Z66" s="3"/>
      <c r="AA66" s="32" t="s">
        <v>119</v>
      </c>
      <c r="AB66" s="43">
        <v>0</v>
      </c>
      <c r="AC66" s="3"/>
    </row>
    <row r="67" spans="1:29" ht="15.75" customHeight="1">
      <c r="A67" s="30">
        <f t="shared" si="52"/>
        <v>54</v>
      </c>
      <c r="B67" s="30" t="s">
        <v>215</v>
      </c>
      <c r="C67" s="31">
        <v>2021</v>
      </c>
      <c r="D67" s="32" t="s">
        <v>16</v>
      </c>
      <c r="E67" s="31" t="s">
        <v>173</v>
      </c>
      <c r="F67" s="33">
        <v>18</v>
      </c>
      <c r="G67" s="32" t="s">
        <v>113</v>
      </c>
      <c r="H67" s="32" t="s">
        <v>114</v>
      </c>
      <c r="I67" s="34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Yes</v>
      </c>
      <c r="J67" s="35">
        <v>48842</v>
      </c>
      <c r="K67" s="35">
        <v>48342</v>
      </c>
      <c r="L67" s="44">
        <v>1.05</v>
      </c>
      <c r="M67" s="37">
        <f t="shared" ref="M67:N67" si="61">J67/L67</f>
        <v>46516.190476190473</v>
      </c>
      <c r="N67" s="38">
        <f t="shared" si="61"/>
        <v>1.0392510544203759</v>
      </c>
      <c r="O67" s="37">
        <f t="shared" si="1"/>
        <v>500</v>
      </c>
      <c r="P67" s="39">
        <v>7199.9</v>
      </c>
      <c r="Q67" s="39">
        <v>2050.2199999999998</v>
      </c>
      <c r="R67" s="40">
        <f t="shared" si="2"/>
        <v>9250.119999999999</v>
      </c>
      <c r="S67" s="38">
        <f t="shared" si="3"/>
        <v>4.4966688623089244</v>
      </c>
      <c r="T67" s="41" t="s">
        <v>6</v>
      </c>
      <c r="U67" s="41" t="s">
        <v>5</v>
      </c>
      <c r="V67" s="41" t="s">
        <v>11</v>
      </c>
      <c r="W67" s="42">
        <f t="shared" si="4"/>
        <v>30</v>
      </c>
      <c r="X67" s="3"/>
      <c r="Y67" s="3"/>
      <c r="Z67" s="3"/>
      <c r="AA67" s="32" t="s">
        <v>119</v>
      </c>
      <c r="AB67" s="43">
        <v>0</v>
      </c>
      <c r="AC67" s="3"/>
    </row>
    <row r="68" spans="1:29" ht="15.75" customHeight="1">
      <c r="A68" s="30">
        <f t="shared" si="52"/>
        <v>55</v>
      </c>
      <c r="B68" s="30" t="s">
        <v>216</v>
      </c>
      <c r="C68" s="31">
        <v>2021</v>
      </c>
      <c r="D68" s="32" t="s">
        <v>33</v>
      </c>
      <c r="E68" s="31" t="s">
        <v>217</v>
      </c>
      <c r="F68" s="33">
        <v>17</v>
      </c>
      <c r="G68" s="32" t="s">
        <v>113</v>
      </c>
      <c r="H68" s="32" t="s">
        <v>114</v>
      </c>
      <c r="I68" s="34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5">
        <v>22943</v>
      </c>
      <c r="K68" s="35">
        <v>20836</v>
      </c>
      <c r="L68" s="44">
        <v>1.02</v>
      </c>
      <c r="M68" s="37">
        <f t="shared" ref="M68:N68" si="62">J68/L68</f>
        <v>22493.137254901962</v>
      </c>
      <c r="N68" s="38">
        <f t="shared" si="62"/>
        <v>0.9263269842653532</v>
      </c>
      <c r="O68" s="37">
        <f t="shared" si="1"/>
        <v>2107</v>
      </c>
      <c r="P68" s="39">
        <v>649.96</v>
      </c>
      <c r="Q68" s="39">
        <v>0</v>
      </c>
      <c r="R68" s="40">
        <f t="shared" si="2"/>
        <v>649.96</v>
      </c>
      <c r="S68" s="38">
        <f t="shared" si="3"/>
        <v>0.68185036904362673</v>
      </c>
      <c r="T68" s="41" t="s">
        <v>7</v>
      </c>
      <c r="U68" s="41" t="s">
        <v>10</v>
      </c>
      <c r="V68" s="41" t="s">
        <v>11</v>
      </c>
      <c r="W68" s="42">
        <f t="shared" si="4"/>
        <v>30</v>
      </c>
      <c r="X68" s="3"/>
      <c r="Y68" s="3"/>
      <c r="Z68" s="3"/>
      <c r="AA68" s="32" t="s">
        <v>114</v>
      </c>
      <c r="AB68" s="43">
        <v>0</v>
      </c>
      <c r="AC68" s="3"/>
    </row>
    <row r="69" spans="1:29" ht="15.75" customHeight="1">
      <c r="A69" s="30">
        <f t="shared" si="52"/>
        <v>56</v>
      </c>
      <c r="B69" s="30" t="s">
        <v>218</v>
      </c>
      <c r="C69" s="31">
        <v>2020</v>
      </c>
      <c r="D69" s="32" t="s">
        <v>38</v>
      </c>
      <c r="E69" s="31" t="s">
        <v>219</v>
      </c>
      <c r="F69" s="33">
        <v>15</v>
      </c>
      <c r="G69" s="32" t="s">
        <v>121</v>
      </c>
      <c r="H69" s="32" t="s">
        <v>114</v>
      </c>
      <c r="I69" s="34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5">
        <v>29742</v>
      </c>
      <c r="K69" s="35">
        <v>29931</v>
      </c>
      <c r="L69" s="44">
        <v>1.17</v>
      </c>
      <c r="M69" s="37">
        <f t="shared" ref="M69:N69" si="63">J69/L69</f>
        <v>25420.51282051282</v>
      </c>
      <c r="N69" s="38">
        <f t="shared" si="63"/>
        <v>1.1774349404881985</v>
      </c>
      <c r="O69" s="37">
        <f t="shared" si="1"/>
        <v>-189</v>
      </c>
      <c r="P69" s="39">
        <v>2332.1799999999998</v>
      </c>
      <c r="Q69" s="39">
        <v>1210.82</v>
      </c>
      <c r="R69" s="40">
        <f t="shared" si="2"/>
        <v>3543</v>
      </c>
      <c r="S69" s="38">
        <f t="shared" si="3"/>
        <v>3.0810012891855521</v>
      </c>
      <c r="T69" s="41" t="s">
        <v>7</v>
      </c>
      <c r="U69" s="41" t="s">
        <v>10</v>
      </c>
      <c r="V69" s="41" t="s">
        <v>11</v>
      </c>
      <c r="W69" s="42">
        <f t="shared" si="4"/>
        <v>30</v>
      </c>
      <c r="X69" s="3"/>
      <c r="Y69" s="3"/>
      <c r="Z69" s="3"/>
      <c r="AA69" s="32" t="s">
        <v>119</v>
      </c>
      <c r="AB69" s="43">
        <v>-191.42</v>
      </c>
      <c r="AC69" s="3"/>
    </row>
    <row r="70" spans="1:29" ht="15.75" customHeight="1">
      <c r="A70" s="30">
        <f t="shared" si="52"/>
        <v>57</v>
      </c>
      <c r="B70" s="30" t="s">
        <v>220</v>
      </c>
      <c r="C70" s="31">
        <v>2018</v>
      </c>
      <c r="D70" s="32" t="s">
        <v>33</v>
      </c>
      <c r="E70" s="31" t="s">
        <v>221</v>
      </c>
      <c r="F70" s="33">
        <v>18</v>
      </c>
      <c r="G70" s="32" t="s">
        <v>113</v>
      </c>
      <c r="H70" s="32" t="s">
        <v>114</v>
      </c>
      <c r="I70" s="34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5">
        <v>20530</v>
      </c>
      <c r="K70" s="35">
        <v>20000</v>
      </c>
      <c r="L70" s="44">
        <v>1.03</v>
      </c>
      <c r="M70" s="37">
        <f t="shared" ref="M70:N70" si="64">J70/L70</f>
        <v>19932.038834951454</v>
      </c>
      <c r="N70" s="38">
        <f t="shared" si="64"/>
        <v>1.003409644422796</v>
      </c>
      <c r="O70" s="37">
        <f t="shared" si="1"/>
        <v>530</v>
      </c>
      <c r="P70" s="39">
        <v>793.94</v>
      </c>
      <c r="Q70" s="39">
        <v>580</v>
      </c>
      <c r="R70" s="40">
        <f t="shared" si="2"/>
        <v>1373.94</v>
      </c>
      <c r="S70" s="38">
        <f t="shared" si="3"/>
        <v>1.4307359239739956</v>
      </c>
      <c r="T70" s="41" t="s">
        <v>12</v>
      </c>
      <c r="U70" s="41" t="s">
        <v>5</v>
      </c>
      <c r="V70" s="41" t="s">
        <v>11</v>
      </c>
      <c r="W70" s="42">
        <f t="shared" si="4"/>
        <v>30</v>
      </c>
      <c r="X70" s="3"/>
      <c r="Y70" s="3"/>
      <c r="Z70" s="3"/>
      <c r="AA70" s="32" t="s">
        <v>114</v>
      </c>
      <c r="AB70" s="43">
        <v>0</v>
      </c>
      <c r="AC70" s="3"/>
    </row>
    <row r="71" spans="1:29" ht="15.75" customHeight="1">
      <c r="A71" s="30">
        <f t="shared" si="52"/>
        <v>58</v>
      </c>
      <c r="B71" s="30" t="s">
        <v>222</v>
      </c>
      <c r="C71" s="31">
        <v>2021</v>
      </c>
      <c r="D71" s="32" t="s">
        <v>19</v>
      </c>
      <c r="E71" s="31">
        <v>1500</v>
      </c>
      <c r="F71" s="33">
        <v>13</v>
      </c>
      <c r="G71" s="32" t="s">
        <v>113</v>
      </c>
      <c r="H71" s="32" t="s">
        <v>114</v>
      </c>
      <c r="I71" s="34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Yes</v>
      </c>
      <c r="J71" s="35">
        <v>37808</v>
      </c>
      <c r="K71" s="35">
        <v>34980</v>
      </c>
      <c r="L71" s="44">
        <v>1.04</v>
      </c>
      <c r="M71" s="37">
        <f t="shared" ref="M71:N71" si="65">J71/L71</f>
        <v>36353.846153846156</v>
      </c>
      <c r="N71" s="38">
        <f t="shared" si="65"/>
        <v>0.96220905628438425</v>
      </c>
      <c r="O71" s="37">
        <f t="shared" si="1"/>
        <v>2828</v>
      </c>
      <c r="P71" s="39">
        <v>4303.32</v>
      </c>
      <c r="Q71" s="39">
        <v>3233</v>
      </c>
      <c r="R71" s="40">
        <f t="shared" si="2"/>
        <v>7536.32</v>
      </c>
      <c r="S71" s="38">
        <f t="shared" si="3"/>
        <v>6.803151198489938</v>
      </c>
      <c r="T71" s="41" t="s">
        <v>21</v>
      </c>
      <c r="U71" s="41" t="s">
        <v>5</v>
      </c>
      <c r="V71" s="41" t="s">
        <v>11</v>
      </c>
      <c r="W71" s="42">
        <f t="shared" si="4"/>
        <v>30</v>
      </c>
      <c r="X71" s="3"/>
      <c r="Y71" s="3"/>
      <c r="Z71" s="3"/>
      <c r="AA71" s="32" t="s">
        <v>119</v>
      </c>
      <c r="AB71" s="43">
        <v>500</v>
      </c>
      <c r="AC71" s="3"/>
    </row>
    <row r="72" spans="1:29" ht="15.75" customHeight="1">
      <c r="A72" s="30">
        <f t="shared" si="52"/>
        <v>59</v>
      </c>
      <c r="B72" s="30"/>
      <c r="C72" s="31"/>
      <c r="D72" s="32"/>
      <c r="E72" s="31"/>
      <c r="F72" s="33"/>
      <c r="G72" s="32"/>
      <c r="H72" s="32"/>
      <c r="I72" s="34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5"/>
      <c r="K72" s="35"/>
      <c r="L72" s="44"/>
      <c r="M72" s="37" t="e">
        <f t="shared" ref="M72:N72" si="66">J72/L72</f>
        <v>#DIV/0!</v>
      </c>
      <c r="N72" s="38" t="e">
        <f t="shared" si="66"/>
        <v>#DIV/0!</v>
      </c>
      <c r="O72" s="37" t="str">
        <f t="shared" si="1"/>
        <v>BLANK</v>
      </c>
      <c r="P72" s="39"/>
      <c r="Q72" s="39"/>
      <c r="R72" s="40" t="str">
        <f t="shared" si="2"/>
        <v>BLANK</v>
      </c>
      <c r="S72" s="38" t="e">
        <f t="shared" si="3"/>
        <v>#VALUE!</v>
      </c>
      <c r="T72" s="41"/>
      <c r="U72" s="41"/>
      <c r="V72" s="41"/>
      <c r="W72" s="42">
        <f t="shared" si="4"/>
        <v>0</v>
      </c>
      <c r="X72" s="3"/>
      <c r="Y72" s="3"/>
      <c r="Z72" s="3"/>
      <c r="AA72" s="32"/>
      <c r="AB72" s="43"/>
      <c r="AC72" s="3"/>
    </row>
    <row r="73" spans="1:29" ht="15.75" customHeight="1">
      <c r="A73" s="30">
        <f t="shared" si="52"/>
        <v>60</v>
      </c>
      <c r="B73" s="30"/>
      <c r="C73" s="31"/>
      <c r="D73" s="32"/>
      <c r="E73" s="31"/>
      <c r="F73" s="33"/>
      <c r="G73" s="32"/>
      <c r="H73" s="32"/>
      <c r="I73" s="34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5"/>
      <c r="K73" s="35"/>
      <c r="L73" s="44"/>
      <c r="M73" s="37" t="e">
        <f t="shared" ref="M73:N73" si="67">J73/L73</f>
        <v>#DIV/0!</v>
      </c>
      <c r="N73" s="38" t="e">
        <f t="shared" si="67"/>
        <v>#DIV/0!</v>
      </c>
      <c r="O73" s="37" t="str">
        <f t="shared" si="1"/>
        <v>BLANK</v>
      </c>
      <c r="P73" s="39"/>
      <c r="Q73" s="39"/>
      <c r="R73" s="40" t="str">
        <f t="shared" si="2"/>
        <v>BLANK</v>
      </c>
      <c r="S73" s="38" t="e">
        <f t="shared" si="3"/>
        <v>#VALUE!</v>
      </c>
      <c r="T73" s="41"/>
      <c r="U73" s="41"/>
      <c r="V73" s="41"/>
      <c r="W73" s="42">
        <f t="shared" si="4"/>
        <v>0</v>
      </c>
      <c r="X73" s="3"/>
      <c r="Y73" s="3"/>
      <c r="Z73" s="3"/>
      <c r="AA73" s="32"/>
      <c r="AB73" s="43"/>
      <c r="AC73" s="3"/>
    </row>
    <row r="74" spans="1:29" ht="15.75" customHeight="1">
      <c r="A74" s="30">
        <f t="shared" si="52"/>
        <v>61</v>
      </c>
      <c r="B74" s="30"/>
      <c r="C74" s="31"/>
      <c r="D74" s="32"/>
      <c r="E74" s="31"/>
      <c r="F74" s="33"/>
      <c r="G74" s="32"/>
      <c r="H74" s="32"/>
      <c r="I74" s="34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5"/>
      <c r="K74" s="35"/>
      <c r="L74" s="44"/>
      <c r="M74" s="37" t="e">
        <f t="shared" ref="M74:N74" si="68">J74/L74</f>
        <v>#DIV/0!</v>
      </c>
      <c r="N74" s="38" t="e">
        <f t="shared" si="68"/>
        <v>#DIV/0!</v>
      </c>
      <c r="O74" s="37" t="str">
        <f t="shared" si="1"/>
        <v>BLANK</v>
      </c>
      <c r="P74" s="39"/>
      <c r="Q74" s="39"/>
      <c r="R74" s="40" t="str">
        <f t="shared" si="2"/>
        <v>BLANK</v>
      </c>
      <c r="S74" s="38" t="e">
        <f t="shared" si="3"/>
        <v>#VALUE!</v>
      </c>
      <c r="T74" s="41"/>
      <c r="U74" s="41"/>
      <c r="V74" s="41"/>
      <c r="W74" s="42">
        <f t="shared" si="4"/>
        <v>0</v>
      </c>
      <c r="X74" s="3"/>
      <c r="Y74" s="3"/>
      <c r="Z74" s="3"/>
      <c r="AA74" s="32"/>
      <c r="AB74" s="43"/>
      <c r="AC74" s="3"/>
    </row>
    <row r="75" spans="1:29" ht="15.75" customHeight="1">
      <c r="A75" s="30">
        <f t="shared" si="52"/>
        <v>62</v>
      </c>
      <c r="B75" s="30"/>
      <c r="C75" s="31"/>
      <c r="D75" s="32"/>
      <c r="E75" s="31"/>
      <c r="F75" s="33"/>
      <c r="G75" s="32"/>
      <c r="H75" s="32"/>
      <c r="I75" s="34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5"/>
      <c r="K75" s="35"/>
      <c r="L75" s="44"/>
      <c r="M75" s="37" t="e">
        <f t="shared" ref="M75:N75" si="69">J75/L75</f>
        <v>#DIV/0!</v>
      </c>
      <c r="N75" s="38" t="e">
        <f t="shared" si="69"/>
        <v>#DIV/0!</v>
      </c>
      <c r="O75" s="37" t="str">
        <f t="shared" si="1"/>
        <v>BLANK</v>
      </c>
      <c r="P75" s="39"/>
      <c r="Q75" s="39"/>
      <c r="R75" s="40" t="str">
        <f t="shared" si="2"/>
        <v>BLANK</v>
      </c>
      <c r="S75" s="38" t="e">
        <f t="shared" si="3"/>
        <v>#VALUE!</v>
      </c>
      <c r="T75" s="41"/>
      <c r="U75" s="41"/>
      <c r="V75" s="41"/>
      <c r="W75" s="42">
        <f t="shared" si="4"/>
        <v>0</v>
      </c>
      <c r="X75" s="3"/>
      <c r="Y75" s="3"/>
      <c r="Z75" s="3"/>
      <c r="AA75" s="32"/>
      <c r="AB75" s="43"/>
      <c r="AC75" s="3"/>
    </row>
    <row r="76" spans="1:29" ht="15.75" customHeight="1">
      <c r="A76" s="30">
        <f t="shared" si="52"/>
        <v>63</v>
      </c>
      <c r="B76" s="30"/>
      <c r="C76" s="31"/>
      <c r="D76" s="32"/>
      <c r="E76" s="31"/>
      <c r="F76" s="33"/>
      <c r="G76" s="32"/>
      <c r="H76" s="32"/>
      <c r="I76" s="34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5"/>
      <c r="K76" s="35"/>
      <c r="L76" s="44"/>
      <c r="M76" s="37" t="e">
        <f t="shared" ref="M76:N76" si="70">J76/L76</f>
        <v>#DIV/0!</v>
      </c>
      <c r="N76" s="38" t="e">
        <f t="shared" si="70"/>
        <v>#DIV/0!</v>
      </c>
      <c r="O76" s="37" t="str">
        <f t="shared" si="1"/>
        <v>BLANK</v>
      </c>
      <c r="P76" s="39"/>
      <c r="Q76" s="39"/>
      <c r="R76" s="40" t="str">
        <f t="shared" si="2"/>
        <v>BLANK</v>
      </c>
      <c r="S76" s="38" t="e">
        <f t="shared" si="3"/>
        <v>#VALUE!</v>
      </c>
      <c r="T76" s="41"/>
      <c r="U76" s="41"/>
      <c r="V76" s="41"/>
      <c r="W76" s="42">
        <f t="shared" si="4"/>
        <v>0</v>
      </c>
      <c r="X76" s="3"/>
      <c r="Y76" s="3"/>
      <c r="Z76" s="3"/>
      <c r="AA76" s="32"/>
      <c r="AB76" s="43"/>
      <c r="AC76" s="3"/>
    </row>
    <row r="77" spans="1:29" ht="15.75" customHeight="1">
      <c r="A77" s="30">
        <f t="shared" si="52"/>
        <v>64</v>
      </c>
      <c r="B77" s="30"/>
      <c r="C77" s="31"/>
      <c r="D77" s="32"/>
      <c r="E77" s="31"/>
      <c r="F77" s="33"/>
      <c r="G77" s="32"/>
      <c r="H77" s="32"/>
      <c r="I77" s="34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5"/>
      <c r="K77" s="35"/>
      <c r="L77" s="44"/>
      <c r="M77" s="37" t="e">
        <f t="shared" ref="M77:N77" si="71">J77/L77</f>
        <v>#DIV/0!</v>
      </c>
      <c r="N77" s="38" t="e">
        <f t="shared" si="71"/>
        <v>#DIV/0!</v>
      </c>
      <c r="O77" s="37" t="str">
        <f t="shared" si="1"/>
        <v>BLANK</v>
      </c>
      <c r="P77" s="39"/>
      <c r="Q77" s="39"/>
      <c r="R77" s="40" t="str">
        <f t="shared" si="2"/>
        <v>BLANK</v>
      </c>
      <c r="S77" s="38" t="e">
        <f t="shared" si="3"/>
        <v>#VALUE!</v>
      </c>
      <c r="T77" s="41"/>
      <c r="U77" s="41"/>
      <c r="V77" s="41"/>
      <c r="W77" s="42">
        <f t="shared" si="4"/>
        <v>0</v>
      </c>
      <c r="X77" s="3"/>
      <c r="Y77" s="3"/>
      <c r="Z77" s="3"/>
      <c r="AA77" s="32"/>
      <c r="AB77" s="43"/>
      <c r="AC77" s="3"/>
    </row>
    <row r="78" spans="1:29" ht="15.75" customHeight="1">
      <c r="A78" s="30">
        <f t="shared" si="52"/>
        <v>65</v>
      </c>
      <c r="B78" s="30"/>
      <c r="C78" s="31"/>
      <c r="D78" s="32"/>
      <c r="E78" s="31"/>
      <c r="F78" s="33"/>
      <c r="G78" s="32"/>
      <c r="H78" s="32"/>
      <c r="I78" s="34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5"/>
      <c r="K78" s="35"/>
      <c r="L78" s="44"/>
      <c r="M78" s="37" t="e">
        <f t="shared" ref="M78:N78" si="72">J78/L78</f>
        <v>#DIV/0!</v>
      </c>
      <c r="N78" s="38" t="e">
        <f t="shared" si="72"/>
        <v>#DIV/0!</v>
      </c>
      <c r="O78" s="37" t="str">
        <f t="shared" si="1"/>
        <v>BLANK</v>
      </c>
      <c r="P78" s="39"/>
      <c r="Q78" s="39"/>
      <c r="R78" s="40" t="str">
        <f t="shared" si="2"/>
        <v>BLANK</v>
      </c>
      <c r="S78" s="38" t="e">
        <f t="shared" si="3"/>
        <v>#VALUE!</v>
      </c>
      <c r="T78" s="41"/>
      <c r="U78" s="41"/>
      <c r="V78" s="41"/>
      <c r="W78" s="42">
        <f t="shared" si="4"/>
        <v>0</v>
      </c>
      <c r="X78" s="3"/>
      <c r="Y78" s="3"/>
      <c r="Z78" s="3"/>
      <c r="AA78" s="32"/>
      <c r="AB78" s="43"/>
      <c r="AC78" s="3"/>
    </row>
    <row r="79" spans="1:29" ht="15.75" customHeight="1">
      <c r="A79" s="30">
        <f t="shared" si="52"/>
        <v>66</v>
      </c>
      <c r="B79" s="30"/>
      <c r="C79" s="31"/>
      <c r="D79" s="32"/>
      <c r="E79" s="31"/>
      <c r="F79" s="33"/>
      <c r="G79" s="32"/>
      <c r="H79" s="32"/>
      <c r="I79" s="34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5"/>
      <c r="K79" s="35"/>
      <c r="L79" s="44"/>
      <c r="M79" s="37" t="e">
        <f t="shared" ref="M79:N79" si="73">J79/L79</f>
        <v>#DIV/0!</v>
      </c>
      <c r="N79" s="38" t="e">
        <f t="shared" si="73"/>
        <v>#DIV/0!</v>
      </c>
      <c r="O79" s="37" t="str">
        <f t="shared" si="1"/>
        <v>BLANK</v>
      </c>
      <c r="P79" s="39"/>
      <c r="Q79" s="39"/>
      <c r="R79" s="40" t="str">
        <f t="shared" si="2"/>
        <v>BLANK</v>
      </c>
      <c r="S79" s="38" t="e">
        <f t="shared" si="3"/>
        <v>#VALUE!</v>
      </c>
      <c r="T79" s="41"/>
      <c r="U79" s="41"/>
      <c r="V79" s="41"/>
      <c r="W79" s="42">
        <f t="shared" si="4"/>
        <v>0</v>
      </c>
      <c r="X79" s="3"/>
      <c r="Y79" s="3"/>
      <c r="Z79" s="3"/>
      <c r="AA79" s="32"/>
      <c r="AB79" s="43"/>
      <c r="AC79" s="3"/>
    </row>
    <row r="80" spans="1:29" ht="15.75" customHeight="1">
      <c r="A80" s="30">
        <f t="shared" si="52"/>
        <v>67</v>
      </c>
      <c r="B80" s="30"/>
      <c r="C80" s="31"/>
      <c r="D80" s="32"/>
      <c r="E80" s="31"/>
      <c r="F80" s="33"/>
      <c r="G80" s="32"/>
      <c r="H80" s="32"/>
      <c r="I80" s="34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5"/>
      <c r="K80" s="35"/>
      <c r="L80" s="44"/>
      <c r="M80" s="37" t="e">
        <f t="shared" ref="M80:N80" si="74">J80/L80</f>
        <v>#DIV/0!</v>
      </c>
      <c r="N80" s="38" t="e">
        <f t="shared" si="74"/>
        <v>#DIV/0!</v>
      </c>
      <c r="O80" s="37" t="str">
        <f t="shared" si="1"/>
        <v>BLANK</v>
      </c>
      <c r="P80" s="39"/>
      <c r="Q80" s="39"/>
      <c r="R80" s="40" t="str">
        <f t="shared" si="2"/>
        <v>BLANK</v>
      </c>
      <c r="S80" s="38" t="e">
        <f t="shared" si="3"/>
        <v>#VALUE!</v>
      </c>
      <c r="T80" s="41"/>
      <c r="U80" s="41"/>
      <c r="V80" s="41"/>
      <c r="W80" s="42">
        <f t="shared" si="4"/>
        <v>0</v>
      </c>
      <c r="X80" s="3"/>
      <c r="Y80" s="3"/>
      <c r="Z80" s="3"/>
      <c r="AA80" s="32"/>
      <c r="AB80" s="43"/>
      <c r="AC80" s="3"/>
    </row>
    <row r="81" spans="1:29" ht="15.75" customHeight="1">
      <c r="A81" s="30">
        <f t="shared" si="52"/>
        <v>68</v>
      </c>
      <c r="B81" s="30"/>
      <c r="C81" s="31"/>
      <c r="D81" s="32"/>
      <c r="E81" s="31"/>
      <c r="F81" s="33"/>
      <c r="G81" s="32"/>
      <c r="H81" s="32"/>
      <c r="I81" s="34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5"/>
      <c r="K81" s="35"/>
      <c r="L81" s="44"/>
      <c r="M81" s="37" t="e">
        <f t="shared" ref="M81:N81" si="75">J81/L81</f>
        <v>#DIV/0!</v>
      </c>
      <c r="N81" s="38" t="e">
        <f t="shared" si="75"/>
        <v>#DIV/0!</v>
      </c>
      <c r="O81" s="37" t="str">
        <f t="shared" si="1"/>
        <v>BLANK</v>
      </c>
      <c r="P81" s="39"/>
      <c r="Q81" s="39"/>
      <c r="R81" s="40" t="str">
        <f t="shared" si="2"/>
        <v>BLANK</v>
      </c>
      <c r="S81" s="38" t="e">
        <f t="shared" si="3"/>
        <v>#VALUE!</v>
      </c>
      <c r="T81" s="41"/>
      <c r="U81" s="41"/>
      <c r="V81" s="41"/>
      <c r="W81" s="42">
        <f t="shared" si="4"/>
        <v>0</v>
      </c>
      <c r="X81" s="3"/>
      <c r="Y81" s="3"/>
      <c r="Z81" s="3"/>
      <c r="AA81" s="32"/>
      <c r="AB81" s="43"/>
      <c r="AC81" s="3"/>
    </row>
    <row r="82" spans="1:29" ht="15.75" customHeight="1">
      <c r="A82" s="30">
        <f t="shared" si="52"/>
        <v>69</v>
      </c>
      <c r="B82" s="30"/>
      <c r="C82" s="31"/>
      <c r="D82" s="32"/>
      <c r="E82" s="31"/>
      <c r="F82" s="33"/>
      <c r="G82" s="32"/>
      <c r="H82" s="32"/>
      <c r="I82" s="34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5"/>
      <c r="K82" s="35"/>
      <c r="L82" s="44"/>
      <c r="M82" s="37" t="e">
        <f t="shared" ref="M82:N82" si="76">J82/L82</f>
        <v>#DIV/0!</v>
      </c>
      <c r="N82" s="38" t="e">
        <f t="shared" si="76"/>
        <v>#DIV/0!</v>
      </c>
      <c r="O82" s="37" t="str">
        <f t="shared" si="1"/>
        <v>BLANK</v>
      </c>
      <c r="P82" s="39"/>
      <c r="Q82" s="39"/>
      <c r="R82" s="40" t="str">
        <f t="shared" si="2"/>
        <v>BLANK</v>
      </c>
      <c r="S82" s="38" t="e">
        <f t="shared" si="3"/>
        <v>#VALUE!</v>
      </c>
      <c r="T82" s="41"/>
      <c r="U82" s="41"/>
      <c r="V82" s="41"/>
      <c r="W82" s="42">
        <f t="shared" si="4"/>
        <v>0</v>
      </c>
      <c r="X82" s="3"/>
      <c r="Y82" s="3"/>
      <c r="Z82" s="3"/>
      <c r="AA82" s="32"/>
      <c r="AB82" s="43"/>
      <c r="AC82" s="3"/>
    </row>
    <row r="83" spans="1:29" ht="15.75" customHeight="1">
      <c r="A83" s="30">
        <f t="shared" si="52"/>
        <v>70</v>
      </c>
      <c r="B83" s="30"/>
      <c r="C83" s="31"/>
      <c r="D83" s="32"/>
      <c r="E83" s="31"/>
      <c r="F83" s="33"/>
      <c r="G83" s="32"/>
      <c r="H83" s="32"/>
      <c r="I83" s="34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5"/>
      <c r="K83" s="35"/>
      <c r="L83" s="44"/>
      <c r="M83" s="37" t="e">
        <f t="shared" ref="M83:N83" si="77">J83/L83</f>
        <v>#DIV/0!</v>
      </c>
      <c r="N83" s="38" t="e">
        <f t="shared" si="77"/>
        <v>#DIV/0!</v>
      </c>
      <c r="O83" s="37" t="str">
        <f t="shared" si="1"/>
        <v>BLANK</v>
      </c>
      <c r="P83" s="39"/>
      <c r="Q83" s="39"/>
      <c r="R83" s="40" t="str">
        <f t="shared" si="2"/>
        <v>BLANK</v>
      </c>
      <c r="S83" s="38" t="e">
        <f t="shared" si="3"/>
        <v>#VALUE!</v>
      </c>
      <c r="T83" s="41"/>
      <c r="U83" s="41"/>
      <c r="V83" s="41"/>
      <c r="W83" s="42">
        <f t="shared" si="4"/>
        <v>0</v>
      </c>
      <c r="X83" s="3"/>
      <c r="Y83" s="3"/>
      <c r="Z83" s="3"/>
      <c r="AA83" s="32"/>
      <c r="AB83" s="43"/>
      <c r="AC83" s="3"/>
    </row>
    <row r="84" spans="1:29" ht="15.75" customHeight="1">
      <c r="A84" s="30">
        <f t="shared" si="52"/>
        <v>71</v>
      </c>
      <c r="B84" s="30"/>
      <c r="C84" s="31"/>
      <c r="D84" s="32"/>
      <c r="E84" s="31"/>
      <c r="F84" s="33"/>
      <c r="G84" s="32"/>
      <c r="H84" s="32"/>
      <c r="I84" s="34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5"/>
      <c r="K84" s="35"/>
      <c r="L84" s="44"/>
      <c r="M84" s="37" t="e">
        <f t="shared" ref="M84:N84" si="78">J84/L84</f>
        <v>#DIV/0!</v>
      </c>
      <c r="N84" s="38" t="e">
        <f t="shared" si="78"/>
        <v>#DIV/0!</v>
      </c>
      <c r="O84" s="37" t="str">
        <f t="shared" si="1"/>
        <v>BLANK</v>
      </c>
      <c r="P84" s="39"/>
      <c r="Q84" s="39"/>
      <c r="R84" s="40" t="str">
        <f t="shared" si="2"/>
        <v>BLANK</v>
      </c>
      <c r="S84" s="38" t="e">
        <f t="shared" si="3"/>
        <v>#VALUE!</v>
      </c>
      <c r="T84" s="41"/>
      <c r="U84" s="41"/>
      <c r="V84" s="41"/>
      <c r="W84" s="42">
        <f t="shared" si="4"/>
        <v>0</v>
      </c>
      <c r="X84" s="3"/>
      <c r="Y84" s="3"/>
      <c r="Z84" s="3"/>
      <c r="AA84" s="32"/>
      <c r="AB84" s="43"/>
      <c r="AC84" s="3"/>
    </row>
    <row r="85" spans="1:29" ht="15.75" customHeight="1">
      <c r="A85" s="30">
        <f t="shared" si="52"/>
        <v>72</v>
      </c>
      <c r="B85" s="30"/>
      <c r="C85" s="31"/>
      <c r="D85" s="32"/>
      <c r="E85" s="31"/>
      <c r="F85" s="33"/>
      <c r="G85" s="32"/>
      <c r="H85" s="32"/>
      <c r="I85" s="34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5"/>
      <c r="K85" s="35"/>
      <c r="L85" s="44"/>
      <c r="M85" s="37" t="e">
        <f t="shared" ref="M85:N85" si="79">J85/L85</f>
        <v>#DIV/0!</v>
      </c>
      <c r="N85" s="38" t="e">
        <f t="shared" si="79"/>
        <v>#DIV/0!</v>
      </c>
      <c r="O85" s="37" t="str">
        <f t="shared" si="1"/>
        <v>BLANK</v>
      </c>
      <c r="P85" s="39"/>
      <c r="Q85" s="39"/>
      <c r="R85" s="40" t="str">
        <f t="shared" si="2"/>
        <v>BLANK</v>
      </c>
      <c r="S85" s="38" t="e">
        <f t="shared" si="3"/>
        <v>#VALUE!</v>
      </c>
      <c r="T85" s="41"/>
      <c r="U85" s="41"/>
      <c r="V85" s="41"/>
      <c r="W85" s="42">
        <f t="shared" si="4"/>
        <v>0</v>
      </c>
      <c r="X85" s="3"/>
      <c r="Y85" s="3"/>
      <c r="Z85" s="3"/>
      <c r="AA85" s="32"/>
      <c r="AB85" s="43"/>
      <c r="AC85" s="3"/>
    </row>
    <row r="86" spans="1:29" ht="15.75" customHeight="1">
      <c r="A86" s="30">
        <f t="shared" si="52"/>
        <v>73</v>
      </c>
      <c r="B86" s="30"/>
      <c r="C86" s="31"/>
      <c r="D86" s="32"/>
      <c r="E86" s="31"/>
      <c r="F86" s="33"/>
      <c r="G86" s="32"/>
      <c r="H86" s="32"/>
      <c r="I86" s="34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5"/>
      <c r="K86" s="35"/>
      <c r="L86" s="44"/>
      <c r="M86" s="37" t="e">
        <f t="shared" ref="M86:N86" si="80">J86/L86</f>
        <v>#DIV/0!</v>
      </c>
      <c r="N86" s="38" t="e">
        <f t="shared" si="80"/>
        <v>#DIV/0!</v>
      </c>
      <c r="O86" s="37" t="str">
        <f t="shared" si="1"/>
        <v>BLANK</v>
      </c>
      <c r="P86" s="39"/>
      <c r="Q86" s="39"/>
      <c r="R86" s="40" t="str">
        <f t="shared" si="2"/>
        <v>BLANK</v>
      </c>
      <c r="S86" s="38" t="e">
        <f t="shared" si="3"/>
        <v>#VALUE!</v>
      </c>
      <c r="T86" s="41"/>
      <c r="U86" s="41"/>
      <c r="V86" s="41"/>
      <c r="W86" s="42">
        <f t="shared" si="4"/>
        <v>0</v>
      </c>
      <c r="X86" s="3"/>
      <c r="Y86" s="3"/>
      <c r="Z86" s="3"/>
      <c r="AA86" s="32"/>
      <c r="AB86" s="43"/>
      <c r="AC86" s="3"/>
    </row>
    <row r="87" spans="1:29" ht="15.75" customHeight="1">
      <c r="A87" s="30">
        <f t="shared" si="52"/>
        <v>74</v>
      </c>
      <c r="B87" s="30"/>
      <c r="C87" s="31"/>
      <c r="D87" s="32"/>
      <c r="E87" s="31"/>
      <c r="F87" s="33"/>
      <c r="G87" s="32"/>
      <c r="H87" s="32"/>
      <c r="I87" s="34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5"/>
      <c r="K87" s="35"/>
      <c r="L87" s="44"/>
      <c r="M87" s="37" t="e">
        <f t="shared" ref="M87:N87" si="81">J87/L87</f>
        <v>#DIV/0!</v>
      </c>
      <c r="N87" s="38" t="e">
        <f t="shared" si="81"/>
        <v>#DIV/0!</v>
      </c>
      <c r="O87" s="37" t="str">
        <f t="shared" si="1"/>
        <v>BLANK</v>
      </c>
      <c r="P87" s="39"/>
      <c r="Q87" s="39"/>
      <c r="R87" s="40" t="str">
        <f t="shared" si="2"/>
        <v>BLANK</v>
      </c>
      <c r="S87" s="38" t="e">
        <f t="shared" si="3"/>
        <v>#VALUE!</v>
      </c>
      <c r="T87" s="41"/>
      <c r="U87" s="41"/>
      <c r="V87" s="41"/>
      <c r="W87" s="42">
        <f t="shared" si="4"/>
        <v>0</v>
      </c>
      <c r="X87" s="3"/>
      <c r="Y87" s="3"/>
      <c r="Z87" s="3"/>
      <c r="AA87" s="32"/>
      <c r="AB87" s="43"/>
      <c r="AC87" s="3"/>
    </row>
    <row r="88" spans="1:29" ht="15.75" customHeight="1">
      <c r="A88" s="30">
        <f t="shared" si="52"/>
        <v>75</v>
      </c>
      <c r="B88" s="30"/>
      <c r="C88" s="31"/>
      <c r="D88" s="32"/>
      <c r="E88" s="31"/>
      <c r="F88" s="33"/>
      <c r="G88" s="32"/>
      <c r="H88" s="32"/>
      <c r="I88" s="34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5"/>
      <c r="K88" s="35"/>
      <c r="L88" s="44"/>
      <c r="M88" s="37" t="e">
        <f t="shared" ref="M88:N88" si="82">J88/L88</f>
        <v>#DIV/0!</v>
      </c>
      <c r="N88" s="38" t="e">
        <f t="shared" si="82"/>
        <v>#DIV/0!</v>
      </c>
      <c r="O88" s="37" t="str">
        <f t="shared" si="1"/>
        <v>BLANK</v>
      </c>
      <c r="P88" s="39"/>
      <c r="Q88" s="39"/>
      <c r="R88" s="40" t="str">
        <f t="shared" si="2"/>
        <v>BLANK</v>
      </c>
      <c r="S88" s="38" t="e">
        <f t="shared" si="3"/>
        <v>#VALUE!</v>
      </c>
      <c r="T88" s="41"/>
      <c r="U88" s="41"/>
      <c r="V88" s="41"/>
      <c r="W88" s="42">
        <f t="shared" si="4"/>
        <v>0</v>
      </c>
      <c r="X88" s="3"/>
      <c r="Y88" s="3"/>
      <c r="Z88" s="3"/>
      <c r="AA88" s="32"/>
      <c r="AB88" s="43"/>
      <c r="AC88" s="3"/>
    </row>
    <row r="89" spans="1:29" ht="15.75" customHeight="1">
      <c r="A89" s="30">
        <f t="shared" si="52"/>
        <v>76</v>
      </c>
      <c r="B89" s="30"/>
      <c r="C89" s="31"/>
      <c r="D89" s="32"/>
      <c r="E89" s="31"/>
      <c r="F89" s="33"/>
      <c r="G89" s="32"/>
      <c r="H89" s="32"/>
      <c r="I89" s="34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5"/>
      <c r="K89" s="35"/>
      <c r="L89" s="44"/>
      <c r="M89" s="37" t="e">
        <f t="shared" ref="M89:N89" si="83">J89/L89</f>
        <v>#DIV/0!</v>
      </c>
      <c r="N89" s="38" t="e">
        <f t="shared" si="83"/>
        <v>#DIV/0!</v>
      </c>
      <c r="O89" s="37" t="str">
        <f t="shared" si="1"/>
        <v>BLANK</v>
      </c>
      <c r="P89" s="39"/>
      <c r="Q89" s="39"/>
      <c r="R89" s="40" t="str">
        <f t="shared" si="2"/>
        <v>BLANK</v>
      </c>
      <c r="S89" s="38" t="e">
        <f t="shared" si="3"/>
        <v>#VALUE!</v>
      </c>
      <c r="T89" s="41"/>
      <c r="U89" s="41"/>
      <c r="V89" s="41"/>
      <c r="W89" s="42">
        <f t="shared" si="4"/>
        <v>0</v>
      </c>
      <c r="X89" s="3"/>
      <c r="Y89" s="3"/>
      <c r="Z89" s="3"/>
      <c r="AA89" s="32"/>
      <c r="AB89" s="43"/>
      <c r="AC89" s="3"/>
    </row>
    <row r="90" spans="1:29" ht="15.75" customHeight="1">
      <c r="A90" s="30">
        <f t="shared" si="52"/>
        <v>77</v>
      </c>
      <c r="B90" s="30"/>
      <c r="C90" s="31"/>
      <c r="D90" s="32"/>
      <c r="E90" s="31"/>
      <c r="F90" s="33"/>
      <c r="G90" s="32"/>
      <c r="H90" s="32"/>
      <c r="I90" s="34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5"/>
      <c r="K90" s="35"/>
      <c r="L90" s="44"/>
      <c r="M90" s="37" t="e">
        <f t="shared" ref="M90:N90" si="84">J90/L90</f>
        <v>#DIV/0!</v>
      </c>
      <c r="N90" s="38" t="e">
        <f t="shared" si="84"/>
        <v>#DIV/0!</v>
      </c>
      <c r="O90" s="37" t="str">
        <f t="shared" si="1"/>
        <v>BLANK</v>
      </c>
      <c r="P90" s="39"/>
      <c r="Q90" s="39"/>
      <c r="R90" s="40" t="str">
        <f t="shared" si="2"/>
        <v>BLANK</v>
      </c>
      <c r="S90" s="38" t="e">
        <f t="shared" si="3"/>
        <v>#VALUE!</v>
      </c>
      <c r="T90" s="41"/>
      <c r="U90" s="41"/>
      <c r="V90" s="41"/>
      <c r="W90" s="42">
        <f t="shared" si="4"/>
        <v>0</v>
      </c>
      <c r="X90" s="3"/>
      <c r="Y90" s="3"/>
      <c r="Z90" s="3"/>
      <c r="AA90" s="32"/>
      <c r="AB90" s="43"/>
      <c r="AC90" s="3"/>
    </row>
    <row r="91" spans="1:29" ht="15.75" customHeight="1">
      <c r="A91" s="30">
        <f t="shared" si="52"/>
        <v>78</v>
      </c>
      <c r="B91" s="30"/>
      <c r="C91" s="31"/>
      <c r="D91" s="32"/>
      <c r="E91" s="31"/>
      <c r="F91" s="33"/>
      <c r="G91" s="32"/>
      <c r="H91" s="32"/>
      <c r="I91" s="34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5"/>
      <c r="K91" s="35"/>
      <c r="L91" s="44"/>
      <c r="M91" s="37" t="e">
        <f t="shared" ref="M91:N91" si="85">J91/L91</f>
        <v>#DIV/0!</v>
      </c>
      <c r="N91" s="38" t="e">
        <f t="shared" si="85"/>
        <v>#DIV/0!</v>
      </c>
      <c r="O91" s="37" t="str">
        <f t="shared" si="1"/>
        <v>BLANK</v>
      </c>
      <c r="P91" s="39"/>
      <c r="Q91" s="39"/>
      <c r="R91" s="40" t="str">
        <f t="shared" si="2"/>
        <v>BLANK</v>
      </c>
      <c r="S91" s="38" t="e">
        <f t="shared" si="3"/>
        <v>#VALUE!</v>
      </c>
      <c r="T91" s="41"/>
      <c r="U91" s="41"/>
      <c r="V91" s="41"/>
      <c r="W91" s="42">
        <f t="shared" si="4"/>
        <v>0</v>
      </c>
      <c r="X91" s="3"/>
      <c r="Y91" s="3"/>
      <c r="Z91" s="3"/>
      <c r="AA91" s="32"/>
      <c r="AB91" s="43"/>
      <c r="AC91" s="3"/>
    </row>
    <row r="92" spans="1:29" ht="15.75" customHeight="1">
      <c r="A92" s="30">
        <f t="shared" si="52"/>
        <v>79</v>
      </c>
      <c r="B92" s="30"/>
      <c r="C92" s="31"/>
      <c r="D92" s="32"/>
      <c r="E92" s="31"/>
      <c r="F92" s="33"/>
      <c r="G92" s="32"/>
      <c r="H92" s="32"/>
      <c r="I92" s="34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5"/>
      <c r="K92" s="35"/>
      <c r="L92" s="44"/>
      <c r="M92" s="37" t="e">
        <f t="shared" ref="M92:N92" si="86">J92/L92</f>
        <v>#DIV/0!</v>
      </c>
      <c r="N92" s="38" t="e">
        <f t="shared" si="86"/>
        <v>#DIV/0!</v>
      </c>
      <c r="O92" s="37" t="str">
        <f t="shared" si="1"/>
        <v>BLANK</v>
      </c>
      <c r="P92" s="39"/>
      <c r="Q92" s="39"/>
      <c r="R92" s="40" t="str">
        <f t="shared" si="2"/>
        <v>BLANK</v>
      </c>
      <c r="S92" s="38" t="e">
        <f t="shared" si="3"/>
        <v>#VALUE!</v>
      </c>
      <c r="T92" s="41"/>
      <c r="U92" s="41"/>
      <c r="V92" s="41"/>
      <c r="W92" s="42">
        <f t="shared" si="4"/>
        <v>0</v>
      </c>
      <c r="X92" s="3"/>
      <c r="Y92" s="3"/>
      <c r="Z92" s="3"/>
      <c r="AA92" s="32"/>
      <c r="AB92" s="43"/>
      <c r="AC92" s="3"/>
    </row>
    <row r="93" spans="1:29" ht="15.75" customHeight="1">
      <c r="A93" s="30">
        <f t="shared" si="52"/>
        <v>80</v>
      </c>
      <c r="B93" s="30"/>
      <c r="C93" s="31"/>
      <c r="D93" s="32"/>
      <c r="E93" s="31"/>
      <c r="F93" s="33"/>
      <c r="G93" s="32"/>
      <c r="H93" s="32"/>
      <c r="I93" s="34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5"/>
      <c r="K93" s="35"/>
      <c r="L93" s="44"/>
      <c r="M93" s="37" t="e">
        <f t="shared" ref="M93:N93" si="87">J93/L93</f>
        <v>#DIV/0!</v>
      </c>
      <c r="N93" s="38" t="e">
        <f t="shared" si="87"/>
        <v>#DIV/0!</v>
      </c>
      <c r="O93" s="37" t="str">
        <f t="shared" si="1"/>
        <v>BLANK</v>
      </c>
      <c r="P93" s="39"/>
      <c r="Q93" s="39"/>
      <c r="R93" s="40" t="str">
        <f t="shared" si="2"/>
        <v>BLANK</v>
      </c>
      <c r="S93" s="38" t="e">
        <f t="shared" si="3"/>
        <v>#VALUE!</v>
      </c>
      <c r="T93" s="41"/>
      <c r="U93" s="41"/>
      <c r="V93" s="41"/>
      <c r="W93" s="42">
        <f t="shared" si="4"/>
        <v>0</v>
      </c>
      <c r="X93" s="3"/>
      <c r="Y93" s="3"/>
      <c r="Z93" s="3"/>
      <c r="AA93" s="32"/>
      <c r="AB93" s="43"/>
      <c r="AC93" s="3"/>
    </row>
    <row r="94" spans="1:29" ht="15.75" customHeight="1">
      <c r="A94" s="30">
        <f t="shared" si="52"/>
        <v>81</v>
      </c>
      <c r="B94" s="30"/>
      <c r="C94" s="31"/>
      <c r="D94" s="32"/>
      <c r="E94" s="31"/>
      <c r="F94" s="33"/>
      <c r="G94" s="32"/>
      <c r="H94" s="32"/>
      <c r="I94" s="34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5"/>
      <c r="K94" s="35"/>
      <c r="L94" s="44"/>
      <c r="M94" s="37" t="e">
        <f t="shared" ref="M94:N94" si="88">J94/L94</f>
        <v>#DIV/0!</v>
      </c>
      <c r="N94" s="38" t="e">
        <f t="shared" si="88"/>
        <v>#DIV/0!</v>
      </c>
      <c r="O94" s="37" t="str">
        <f t="shared" si="1"/>
        <v>BLANK</v>
      </c>
      <c r="P94" s="39"/>
      <c r="Q94" s="39"/>
      <c r="R94" s="40" t="str">
        <f t="shared" si="2"/>
        <v>BLANK</v>
      </c>
      <c r="S94" s="38" t="e">
        <f t="shared" si="3"/>
        <v>#VALUE!</v>
      </c>
      <c r="T94" s="41"/>
      <c r="U94" s="41"/>
      <c r="V94" s="41"/>
      <c r="W94" s="42">
        <f t="shared" si="4"/>
        <v>0</v>
      </c>
      <c r="X94" s="3"/>
      <c r="Y94" s="3"/>
      <c r="Z94" s="3"/>
      <c r="AA94" s="32"/>
      <c r="AB94" s="43"/>
      <c r="AC94" s="3"/>
    </row>
    <row r="95" spans="1:29" ht="15.75" customHeight="1">
      <c r="A95" s="30">
        <f t="shared" si="52"/>
        <v>82</v>
      </c>
      <c r="B95" s="30"/>
      <c r="C95" s="31"/>
      <c r="D95" s="32"/>
      <c r="E95" s="31"/>
      <c r="F95" s="33"/>
      <c r="G95" s="32"/>
      <c r="H95" s="32"/>
      <c r="I95" s="34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5"/>
      <c r="K95" s="35"/>
      <c r="L95" s="44"/>
      <c r="M95" s="37" t="e">
        <f t="shared" ref="M95:N95" si="89">J95/L95</f>
        <v>#DIV/0!</v>
      </c>
      <c r="N95" s="38" t="e">
        <f t="shared" si="89"/>
        <v>#DIV/0!</v>
      </c>
      <c r="O95" s="37" t="str">
        <f t="shared" si="1"/>
        <v>BLANK</v>
      </c>
      <c r="P95" s="39"/>
      <c r="Q95" s="39"/>
      <c r="R95" s="40" t="str">
        <f t="shared" si="2"/>
        <v>BLANK</v>
      </c>
      <c r="S95" s="38" t="e">
        <f t="shared" si="3"/>
        <v>#VALUE!</v>
      </c>
      <c r="T95" s="41"/>
      <c r="U95" s="41"/>
      <c r="V95" s="41"/>
      <c r="W95" s="42">
        <f t="shared" si="4"/>
        <v>0</v>
      </c>
      <c r="X95" s="3"/>
      <c r="Y95" s="3"/>
      <c r="Z95" s="3"/>
      <c r="AA95" s="32"/>
      <c r="AB95" s="43"/>
      <c r="AC95" s="3"/>
    </row>
    <row r="96" spans="1:29" ht="15.75" customHeight="1">
      <c r="A96" s="30">
        <f t="shared" si="52"/>
        <v>83</v>
      </c>
      <c r="B96" s="30"/>
      <c r="C96" s="31"/>
      <c r="D96" s="32"/>
      <c r="E96" s="31"/>
      <c r="F96" s="33"/>
      <c r="G96" s="32"/>
      <c r="H96" s="32"/>
      <c r="I96" s="34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5"/>
      <c r="K96" s="35"/>
      <c r="L96" s="44"/>
      <c r="M96" s="37" t="e">
        <f t="shared" ref="M96:N96" si="90">J96/L96</f>
        <v>#DIV/0!</v>
      </c>
      <c r="N96" s="38" t="e">
        <f t="shared" si="90"/>
        <v>#DIV/0!</v>
      </c>
      <c r="O96" s="37" t="str">
        <f t="shared" si="1"/>
        <v>BLANK</v>
      </c>
      <c r="P96" s="39"/>
      <c r="Q96" s="39"/>
      <c r="R96" s="40" t="str">
        <f t="shared" si="2"/>
        <v>BLANK</v>
      </c>
      <c r="S96" s="38" t="e">
        <f t="shared" si="3"/>
        <v>#VALUE!</v>
      </c>
      <c r="T96" s="41"/>
      <c r="U96" s="41"/>
      <c r="V96" s="41"/>
      <c r="W96" s="42">
        <f t="shared" si="4"/>
        <v>0</v>
      </c>
      <c r="X96" s="3"/>
      <c r="Y96" s="3"/>
      <c r="Z96" s="3"/>
      <c r="AA96" s="32"/>
      <c r="AB96" s="43"/>
      <c r="AC96" s="3"/>
    </row>
    <row r="97" spans="1:29" ht="15.75" customHeight="1">
      <c r="A97" s="30">
        <f t="shared" si="52"/>
        <v>84</v>
      </c>
      <c r="B97" s="30"/>
      <c r="C97" s="31"/>
      <c r="D97" s="32"/>
      <c r="E97" s="31"/>
      <c r="F97" s="33"/>
      <c r="G97" s="32"/>
      <c r="H97" s="32"/>
      <c r="I97" s="34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5"/>
      <c r="K97" s="35"/>
      <c r="L97" s="44"/>
      <c r="M97" s="37" t="e">
        <f t="shared" ref="M97:N97" si="91">J97/L97</f>
        <v>#DIV/0!</v>
      </c>
      <c r="N97" s="38" t="e">
        <f t="shared" si="91"/>
        <v>#DIV/0!</v>
      </c>
      <c r="O97" s="37" t="str">
        <f t="shared" si="1"/>
        <v>BLANK</v>
      </c>
      <c r="P97" s="39"/>
      <c r="Q97" s="39"/>
      <c r="R97" s="40" t="str">
        <f t="shared" si="2"/>
        <v>BLANK</v>
      </c>
      <c r="S97" s="38" t="e">
        <f t="shared" si="3"/>
        <v>#VALUE!</v>
      </c>
      <c r="T97" s="41"/>
      <c r="U97" s="41"/>
      <c r="V97" s="41"/>
      <c r="W97" s="42">
        <f t="shared" si="4"/>
        <v>0</v>
      </c>
      <c r="X97" s="3"/>
      <c r="Y97" s="3"/>
      <c r="Z97" s="3"/>
      <c r="AA97" s="32"/>
      <c r="AB97" s="43"/>
      <c r="AC97" s="3"/>
    </row>
    <row r="98" spans="1:29" ht="15.75" customHeight="1">
      <c r="A98" s="30">
        <f t="shared" si="52"/>
        <v>85</v>
      </c>
      <c r="B98" s="30"/>
      <c r="C98" s="31"/>
      <c r="D98" s="32"/>
      <c r="E98" s="31"/>
      <c r="F98" s="33"/>
      <c r="G98" s="32"/>
      <c r="H98" s="32"/>
      <c r="I98" s="34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5"/>
      <c r="K98" s="35"/>
      <c r="L98" s="44"/>
      <c r="M98" s="37" t="e">
        <f t="shared" ref="M98:N98" si="92">J98/L98</f>
        <v>#DIV/0!</v>
      </c>
      <c r="N98" s="38" t="e">
        <f t="shared" si="92"/>
        <v>#DIV/0!</v>
      </c>
      <c r="O98" s="37" t="str">
        <f t="shared" si="1"/>
        <v>BLANK</v>
      </c>
      <c r="P98" s="39"/>
      <c r="Q98" s="39"/>
      <c r="R98" s="40" t="str">
        <f t="shared" si="2"/>
        <v>BLANK</v>
      </c>
      <c r="S98" s="38" t="e">
        <f t="shared" si="3"/>
        <v>#VALUE!</v>
      </c>
      <c r="T98" s="41"/>
      <c r="U98" s="41"/>
      <c r="V98" s="41"/>
      <c r="W98" s="42">
        <f t="shared" si="4"/>
        <v>0</v>
      </c>
      <c r="X98" s="3"/>
      <c r="Y98" s="3"/>
      <c r="Z98" s="3"/>
      <c r="AA98" s="32"/>
      <c r="AB98" s="43"/>
      <c r="AC98" s="3"/>
    </row>
    <row r="99" spans="1:29" ht="15.75" customHeight="1">
      <c r="A99" s="30">
        <f t="shared" si="52"/>
        <v>86</v>
      </c>
      <c r="B99" s="30"/>
      <c r="C99" s="31"/>
      <c r="D99" s="32"/>
      <c r="E99" s="31"/>
      <c r="F99" s="33"/>
      <c r="G99" s="32"/>
      <c r="H99" s="32"/>
      <c r="I99" s="34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5"/>
      <c r="K99" s="35"/>
      <c r="L99" s="44"/>
      <c r="M99" s="37" t="e">
        <f t="shared" ref="M99:N99" si="93">J99/L99</f>
        <v>#DIV/0!</v>
      </c>
      <c r="N99" s="38" t="e">
        <f t="shared" si="93"/>
        <v>#DIV/0!</v>
      </c>
      <c r="O99" s="37" t="str">
        <f t="shared" si="1"/>
        <v>BLANK</v>
      </c>
      <c r="P99" s="39"/>
      <c r="Q99" s="39"/>
      <c r="R99" s="40" t="str">
        <f t="shared" si="2"/>
        <v>BLANK</v>
      </c>
      <c r="S99" s="38" t="e">
        <f t="shared" si="3"/>
        <v>#VALUE!</v>
      </c>
      <c r="T99" s="41"/>
      <c r="U99" s="41"/>
      <c r="V99" s="41"/>
      <c r="W99" s="42">
        <f t="shared" si="4"/>
        <v>0</v>
      </c>
      <c r="X99" s="3"/>
      <c r="Y99" s="3"/>
      <c r="Z99" s="3"/>
      <c r="AA99" s="32"/>
      <c r="AB99" s="43"/>
      <c r="AC99" s="3"/>
    </row>
    <row r="100" spans="1:29" ht="15.75" customHeight="1">
      <c r="A100" s="30">
        <f t="shared" si="52"/>
        <v>87</v>
      </c>
      <c r="B100" s="30"/>
      <c r="C100" s="31"/>
      <c r="D100" s="32"/>
      <c r="E100" s="31"/>
      <c r="F100" s="33"/>
      <c r="G100" s="32"/>
      <c r="H100" s="32"/>
      <c r="I100" s="34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5"/>
      <c r="K100" s="35"/>
      <c r="L100" s="44"/>
      <c r="M100" s="37" t="e">
        <f t="shared" ref="M100:N100" si="94">J100/L100</f>
        <v>#DIV/0!</v>
      </c>
      <c r="N100" s="38" t="e">
        <f t="shared" si="94"/>
        <v>#DIV/0!</v>
      </c>
      <c r="O100" s="37" t="str">
        <f t="shared" si="1"/>
        <v>BLANK</v>
      </c>
      <c r="P100" s="39"/>
      <c r="Q100" s="39"/>
      <c r="R100" s="40" t="str">
        <f t="shared" si="2"/>
        <v>BLANK</v>
      </c>
      <c r="S100" s="38" t="e">
        <f t="shared" si="3"/>
        <v>#VALUE!</v>
      </c>
      <c r="T100" s="41"/>
      <c r="U100" s="41"/>
      <c r="V100" s="41"/>
      <c r="W100" s="42">
        <f t="shared" si="4"/>
        <v>0</v>
      </c>
      <c r="X100" s="3"/>
      <c r="Y100" s="3"/>
      <c r="Z100" s="3"/>
      <c r="AA100" s="32"/>
      <c r="AB100" s="43"/>
      <c r="AC100" s="3"/>
    </row>
    <row r="101" spans="1:29" ht="15.75" customHeight="1">
      <c r="A101" s="30">
        <f t="shared" si="52"/>
        <v>88</v>
      </c>
      <c r="B101" s="30"/>
      <c r="C101" s="31"/>
      <c r="D101" s="32"/>
      <c r="E101" s="31"/>
      <c r="F101" s="33"/>
      <c r="G101" s="32"/>
      <c r="H101" s="32"/>
      <c r="I101" s="34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5"/>
      <c r="K101" s="35"/>
      <c r="L101" s="44"/>
      <c r="M101" s="37" t="e">
        <f t="shared" ref="M101:N101" si="95">J101/L101</f>
        <v>#DIV/0!</v>
      </c>
      <c r="N101" s="38" t="e">
        <f t="shared" si="95"/>
        <v>#DIV/0!</v>
      </c>
      <c r="O101" s="37" t="str">
        <f t="shared" si="1"/>
        <v>BLANK</v>
      </c>
      <c r="P101" s="39"/>
      <c r="Q101" s="39"/>
      <c r="R101" s="40" t="str">
        <f t="shared" si="2"/>
        <v>BLANK</v>
      </c>
      <c r="S101" s="38" t="e">
        <f t="shared" si="3"/>
        <v>#VALUE!</v>
      </c>
      <c r="T101" s="41"/>
      <c r="U101" s="41"/>
      <c r="V101" s="41"/>
      <c r="W101" s="42">
        <f t="shared" si="4"/>
        <v>0</v>
      </c>
      <c r="X101" s="3"/>
      <c r="Y101" s="3"/>
      <c r="Z101" s="3"/>
      <c r="AA101" s="32"/>
      <c r="AB101" s="43"/>
      <c r="AC101" s="3"/>
    </row>
    <row r="102" spans="1:29" ht="15.75" customHeight="1">
      <c r="A102" s="30">
        <f t="shared" si="52"/>
        <v>89</v>
      </c>
      <c r="B102" s="30"/>
      <c r="C102" s="31"/>
      <c r="D102" s="32"/>
      <c r="E102" s="31"/>
      <c r="F102" s="33"/>
      <c r="G102" s="32"/>
      <c r="H102" s="32"/>
      <c r="I102" s="34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5"/>
      <c r="K102" s="35"/>
      <c r="L102" s="44"/>
      <c r="M102" s="37" t="e">
        <f t="shared" ref="M102:N102" si="96">J102/L102</f>
        <v>#DIV/0!</v>
      </c>
      <c r="N102" s="38" t="e">
        <f t="shared" si="96"/>
        <v>#DIV/0!</v>
      </c>
      <c r="O102" s="37" t="str">
        <f t="shared" si="1"/>
        <v>BLANK</v>
      </c>
      <c r="P102" s="39"/>
      <c r="Q102" s="39"/>
      <c r="R102" s="40" t="str">
        <f t="shared" si="2"/>
        <v>BLANK</v>
      </c>
      <c r="S102" s="38" t="e">
        <f t="shared" si="3"/>
        <v>#VALUE!</v>
      </c>
      <c r="T102" s="41"/>
      <c r="U102" s="41"/>
      <c r="V102" s="41"/>
      <c r="W102" s="42">
        <f t="shared" si="4"/>
        <v>0</v>
      </c>
      <c r="X102" s="3"/>
      <c r="Y102" s="3"/>
      <c r="Z102" s="3"/>
      <c r="AA102" s="32"/>
      <c r="AB102" s="43"/>
      <c r="AC102" s="3"/>
    </row>
    <row r="103" spans="1:29" ht="15.75" customHeight="1">
      <c r="A103" s="30">
        <f t="shared" si="52"/>
        <v>90</v>
      </c>
      <c r="B103" s="30"/>
      <c r="C103" s="31"/>
      <c r="D103" s="32"/>
      <c r="E103" s="31"/>
      <c r="F103" s="33"/>
      <c r="G103" s="32"/>
      <c r="H103" s="32"/>
      <c r="I103" s="34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5"/>
      <c r="K103" s="35"/>
      <c r="L103" s="44"/>
      <c r="M103" s="37" t="e">
        <f t="shared" ref="M103:N103" si="97">J103/L103</f>
        <v>#DIV/0!</v>
      </c>
      <c r="N103" s="38" t="e">
        <f t="shared" si="97"/>
        <v>#DIV/0!</v>
      </c>
      <c r="O103" s="37" t="str">
        <f t="shared" si="1"/>
        <v>BLANK</v>
      </c>
      <c r="P103" s="39"/>
      <c r="Q103" s="39"/>
      <c r="R103" s="40" t="str">
        <f t="shared" si="2"/>
        <v>BLANK</v>
      </c>
      <c r="S103" s="38" t="e">
        <f t="shared" si="3"/>
        <v>#VALUE!</v>
      </c>
      <c r="T103" s="41"/>
      <c r="U103" s="41"/>
      <c r="V103" s="41"/>
      <c r="W103" s="42">
        <f t="shared" si="4"/>
        <v>0</v>
      </c>
      <c r="X103" s="3"/>
      <c r="Y103" s="3"/>
      <c r="Z103" s="3"/>
      <c r="AA103" s="32"/>
      <c r="AB103" s="43"/>
      <c r="AC103" s="3"/>
    </row>
    <row r="104" spans="1:29" ht="15.75" customHeight="1">
      <c r="A104" s="30">
        <f t="shared" si="52"/>
        <v>91</v>
      </c>
      <c r="B104" s="30"/>
      <c r="C104" s="31"/>
      <c r="D104" s="32"/>
      <c r="E104" s="31"/>
      <c r="F104" s="33"/>
      <c r="G104" s="32"/>
      <c r="H104" s="32"/>
      <c r="I104" s="34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5"/>
      <c r="K104" s="35"/>
      <c r="L104" s="44"/>
      <c r="M104" s="37" t="e">
        <f t="shared" ref="M104:N104" si="98">J104/L104</f>
        <v>#DIV/0!</v>
      </c>
      <c r="N104" s="38" t="e">
        <f t="shared" si="98"/>
        <v>#DIV/0!</v>
      </c>
      <c r="O104" s="37" t="str">
        <f t="shared" si="1"/>
        <v>BLANK</v>
      </c>
      <c r="P104" s="39"/>
      <c r="Q104" s="39"/>
      <c r="R104" s="40" t="str">
        <f t="shared" si="2"/>
        <v>BLANK</v>
      </c>
      <c r="S104" s="38" t="e">
        <f t="shared" si="3"/>
        <v>#VALUE!</v>
      </c>
      <c r="T104" s="41"/>
      <c r="U104" s="41"/>
      <c r="V104" s="41"/>
      <c r="W104" s="42">
        <f t="shared" si="4"/>
        <v>0</v>
      </c>
      <c r="X104" s="3"/>
      <c r="Y104" s="3"/>
      <c r="Z104" s="3"/>
      <c r="AA104" s="32"/>
      <c r="AB104" s="43"/>
      <c r="AC104" s="3"/>
    </row>
    <row r="105" spans="1:29" ht="15.75" customHeight="1">
      <c r="A105" s="30">
        <f t="shared" si="52"/>
        <v>92</v>
      </c>
      <c r="B105" s="30"/>
      <c r="C105" s="31"/>
      <c r="D105" s="32"/>
      <c r="E105" s="31"/>
      <c r="F105" s="33"/>
      <c r="G105" s="32"/>
      <c r="H105" s="32"/>
      <c r="I105" s="34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5"/>
      <c r="K105" s="35"/>
      <c r="L105" s="44"/>
      <c r="M105" s="37" t="e">
        <f t="shared" ref="M105:N105" si="99">J105/L105</f>
        <v>#DIV/0!</v>
      </c>
      <c r="N105" s="38" t="e">
        <f t="shared" si="99"/>
        <v>#DIV/0!</v>
      </c>
      <c r="O105" s="37" t="str">
        <f t="shared" si="1"/>
        <v>BLANK</v>
      </c>
      <c r="P105" s="39"/>
      <c r="Q105" s="39"/>
      <c r="R105" s="40" t="str">
        <f t="shared" si="2"/>
        <v>BLANK</v>
      </c>
      <c r="S105" s="38" t="e">
        <f t="shared" si="3"/>
        <v>#VALUE!</v>
      </c>
      <c r="T105" s="41"/>
      <c r="U105" s="41"/>
      <c r="V105" s="41"/>
      <c r="W105" s="42">
        <f t="shared" si="4"/>
        <v>0</v>
      </c>
      <c r="X105" s="3"/>
      <c r="Y105" s="3"/>
      <c r="Z105" s="3"/>
      <c r="AA105" s="32"/>
      <c r="AB105" s="43"/>
      <c r="AC105" s="3"/>
    </row>
    <row r="106" spans="1:29" ht="15.75" customHeight="1">
      <c r="A106" s="30">
        <f t="shared" si="52"/>
        <v>93</v>
      </c>
      <c r="B106" s="30"/>
      <c r="C106" s="31"/>
      <c r="D106" s="32"/>
      <c r="E106" s="31"/>
      <c r="F106" s="33"/>
      <c r="G106" s="32"/>
      <c r="H106" s="32"/>
      <c r="I106" s="34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5"/>
      <c r="K106" s="35"/>
      <c r="L106" s="44"/>
      <c r="M106" s="37" t="e">
        <f t="shared" ref="M106:N106" si="100">J106/L106</f>
        <v>#DIV/0!</v>
      </c>
      <c r="N106" s="38" t="e">
        <f t="shared" si="100"/>
        <v>#DIV/0!</v>
      </c>
      <c r="O106" s="37" t="str">
        <f t="shared" si="1"/>
        <v>BLANK</v>
      </c>
      <c r="P106" s="39"/>
      <c r="Q106" s="39"/>
      <c r="R106" s="40" t="str">
        <f t="shared" si="2"/>
        <v>BLANK</v>
      </c>
      <c r="S106" s="38" t="e">
        <f t="shared" si="3"/>
        <v>#VALUE!</v>
      </c>
      <c r="T106" s="41"/>
      <c r="U106" s="41"/>
      <c r="V106" s="41"/>
      <c r="W106" s="42">
        <f t="shared" si="4"/>
        <v>0</v>
      </c>
      <c r="X106" s="3"/>
      <c r="Y106" s="3"/>
      <c r="Z106" s="3"/>
      <c r="AA106" s="32"/>
      <c r="AB106" s="43"/>
      <c r="AC106" s="3"/>
    </row>
    <row r="107" spans="1:29" ht="15.75" customHeight="1">
      <c r="A107" s="30">
        <f t="shared" si="52"/>
        <v>94</v>
      </c>
      <c r="B107" s="30"/>
      <c r="C107" s="31"/>
      <c r="D107" s="32"/>
      <c r="E107" s="31"/>
      <c r="F107" s="33"/>
      <c r="G107" s="32"/>
      <c r="H107" s="32"/>
      <c r="I107" s="34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5"/>
      <c r="K107" s="35"/>
      <c r="L107" s="44"/>
      <c r="M107" s="37" t="e">
        <f t="shared" ref="M107:N107" si="101">J107/L107</f>
        <v>#DIV/0!</v>
      </c>
      <c r="N107" s="38" t="e">
        <f t="shared" si="101"/>
        <v>#DIV/0!</v>
      </c>
      <c r="O107" s="37" t="str">
        <f t="shared" si="1"/>
        <v>BLANK</v>
      </c>
      <c r="P107" s="39"/>
      <c r="Q107" s="39"/>
      <c r="R107" s="40" t="str">
        <f t="shared" si="2"/>
        <v>BLANK</v>
      </c>
      <c r="S107" s="38" t="e">
        <f t="shared" si="3"/>
        <v>#VALUE!</v>
      </c>
      <c r="T107" s="41"/>
      <c r="U107" s="41"/>
      <c r="V107" s="41"/>
      <c r="W107" s="42">
        <f t="shared" si="4"/>
        <v>0</v>
      </c>
      <c r="X107" s="3"/>
      <c r="Y107" s="3"/>
      <c r="Z107" s="3"/>
      <c r="AA107" s="32"/>
      <c r="AB107" s="43"/>
      <c r="AC107" s="3"/>
    </row>
    <row r="108" spans="1:29" ht="15.75" customHeight="1">
      <c r="A108" s="30">
        <f t="shared" si="52"/>
        <v>95</v>
      </c>
      <c r="B108" s="30"/>
      <c r="C108" s="31"/>
      <c r="D108" s="32"/>
      <c r="E108" s="31"/>
      <c r="F108" s="33"/>
      <c r="G108" s="32"/>
      <c r="H108" s="32"/>
      <c r="I108" s="34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5"/>
      <c r="K108" s="35"/>
      <c r="L108" s="44"/>
      <c r="M108" s="37" t="e">
        <f t="shared" ref="M108:N108" si="102">J108/L108</f>
        <v>#DIV/0!</v>
      </c>
      <c r="N108" s="38" t="e">
        <f t="shared" si="102"/>
        <v>#DIV/0!</v>
      </c>
      <c r="O108" s="37" t="str">
        <f t="shared" si="1"/>
        <v>BLANK</v>
      </c>
      <c r="P108" s="39"/>
      <c r="Q108" s="39"/>
      <c r="R108" s="40" t="str">
        <f t="shared" si="2"/>
        <v>BLANK</v>
      </c>
      <c r="S108" s="38" t="e">
        <f t="shared" si="3"/>
        <v>#VALUE!</v>
      </c>
      <c r="T108" s="41"/>
      <c r="U108" s="41"/>
      <c r="V108" s="41"/>
      <c r="W108" s="42">
        <f t="shared" si="4"/>
        <v>0</v>
      </c>
      <c r="X108" s="3"/>
      <c r="Y108" s="3"/>
      <c r="Z108" s="3"/>
      <c r="AA108" s="32"/>
      <c r="AB108" s="43"/>
      <c r="AC108" s="3"/>
    </row>
    <row r="109" spans="1:29" ht="15.75" customHeight="1">
      <c r="A109" s="30">
        <f t="shared" si="52"/>
        <v>96</v>
      </c>
      <c r="B109" s="30"/>
      <c r="C109" s="31"/>
      <c r="D109" s="32"/>
      <c r="E109" s="31"/>
      <c r="F109" s="33"/>
      <c r="G109" s="32"/>
      <c r="H109" s="32"/>
      <c r="I109" s="34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5"/>
      <c r="K109" s="35"/>
      <c r="L109" s="44"/>
      <c r="M109" s="37" t="e">
        <f t="shared" ref="M109:N109" si="103">J109/L109</f>
        <v>#DIV/0!</v>
      </c>
      <c r="N109" s="38" t="e">
        <f t="shared" si="103"/>
        <v>#DIV/0!</v>
      </c>
      <c r="O109" s="37" t="str">
        <f t="shared" si="1"/>
        <v>BLANK</v>
      </c>
      <c r="P109" s="39"/>
      <c r="Q109" s="39"/>
      <c r="R109" s="40" t="str">
        <f t="shared" si="2"/>
        <v>BLANK</v>
      </c>
      <c r="S109" s="38" t="e">
        <f t="shared" si="3"/>
        <v>#VALUE!</v>
      </c>
      <c r="T109" s="41"/>
      <c r="U109" s="41"/>
      <c r="V109" s="41"/>
      <c r="W109" s="42">
        <f t="shared" si="4"/>
        <v>0</v>
      </c>
      <c r="X109" s="3"/>
      <c r="Y109" s="3"/>
      <c r="Z109" s="3"/>
      <c r="AA109" s="32"/>
      <c r="AB109" s="43"/>
      <c r="AC109" s="3"/>
    </row>
    <row r="110" spans="1:29" ht="15.75" customHeight="1">
      <c r="A110" s="30">
        <f t="shared" si="52"/>
        <v>97</v>
      </c>
      <c r="B110" s="30"/>
      <c r="C110" s="31"/>
      <c r="D110" s="32"/>
      <c r="E110" s="31"/>
      <c r="F110" s="33"/>
      <c r="G110" s="32"/>
      <c r="H110" s="32"/>
      <c r="I110" s="34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5"/>
      <c r="K110" s="35"/>
      <c r="L110" s="44"/>
      <c r="M110" s="37" t="e">
        <f t="shared" ref="M110:N110" si="104">J110/L110</f>
        <v>#DIV/0!</v>
      </c>
      <c r="N110" s="38" t="e">
        <f t="shared" si="104"/>
        <v>#DIV/0!</v>
      </c>
      <c r="O110" s="37" t="str">
        <f t="shared" si="1"/>
        <v>BLANK</v>
      </c>
      <c r="P110" s="39"/>
      <c r="Q110" s="39"/>
      <c r="R110" s="40" t="str">
        <f t="shared" si="2"/>
        <v>BLANK</v>
      </c>
      <c r="S110" s="38" t="e">
        <f t="shared" si="3"/>
        <v>#VALUE!</v>
      </c>
      <c r="T110" s="41"/>
      <c r="U110" s="41"/>
      <c r="V110" s="41"/>
      <c r="W110" s="42">
        <f t="shared" si="4"/>
        <v>0</v>
      </c>
      <c r="X110" s="3"/>
      <c r="Y110" s="3"/>
      <c r="Z110" s="3"/>
      <c r="AA110" s="32"/>
      <c r="AB110" s="43"/>
      <c r="AC110" s="3"/>
    </row>
    <row r="111" spans="1:29" ht="15.75" customHeight="1">
      <c r="A111" s="30">
        <f t="shared" si="52"/>
        <v>98</v>
      </c>
      <c r="B111" s="30"/>
      <c r="C111" s="31"/>
      <c r="D111" s="32"/>
      <c r="E111" s="31"/>
      <c r="F111" s="33"/>
      <c r="G111" s="32"/>
      <c r="H111" s="32"/>
      <c r="I111" s="34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5"/>
      <c r="K111" s="35"/>
      <c r="L111" s="44"/>
      <c r="M111" s="37" t="e">
        <f t="shared" ref="M111:N111" si="105">J111/L111</f>
        <v>#DIV/0!</v>
      </c>
      <c r="N111" s="38" t="e">
        <f t="shared" si="105"/>
        <v>#DIV/0!</v>
      </c>
      <c r="O111" s="37" t="str">
        <f t="shared" si="1"/>
        <v>BLANK</v>
      </c>
      <c r="P111" s="39"/>
      <c r="Q111" s="39"/>
      <c r="R111" s="40" t="str">
        <f t="shared" si="2"/>
        <v>BLANK</v>
      </c>
      <c r="S111" s="38" t="e">
        <f t="shared" si="3"/>
        <v>#VALUE!</v>
      </c>
      <c r="T111" s="41"/>
      <c r="U111" s="41"/>
      <c r="V111" s="41"/>
      <c r="W111" s="42">
        <f t="shared" si="4"/>
        <v>0</v>
      </c>
      <c r="X111" s="3"/>
      <c r="Y111" s="3"/>
      <c r="Z111" s="3"/>
      <c r="AA111" s="32"/>
      <c r="AB111" s="43"/>
      <c r="AC111" s="3"/>
    </row>
    <row r="112" spans="1:29" ht="15.75" customHeight="1">
      <c r="A112" s="30">
        <f t="shared" si="52"/>
        <v>99</v>
      </c>
      <c r="B112" s="30"/>
      <c r="C112" s="31"/>
      <c r="D112" s="32"/>
      <c r="E112" s="31"/>
      <c r="F112" s="33"/>
      <c r="G112" s="32"/>
      <c r="H112" s="32"/>
      <c r="I112" s="34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5"/>
      <c r="K112" s="35"/>
      <c r="L112" s="44"/>
      <c r="M112" s="37" t="e">
        <f t="shared" ref="M112:N112" si="106">J112/L112</f>
        <v>#DIV/0!</v>
      </c>
      <c r="N112" s="38" t="e">
        <f t="shared" si="106"/>
        <v>#DIV/0!</v>
      </c>
      <c r="O112" s="37" t="str">
        <f t="shared" si="1"/>
        <v>BLANK</v>
      </c>
      <c r="P112" s="39"/>
      <c r="Q112" s="39"/>
      <c r="R112" s="40" t="str">
        <f t="shared" si="2"/>
        <v>BLANK</v>
      </c>
      <c r="S112" s="38" t="e">
        <f t="shared" si="3"/>
        <v>#VALUE!</v>
      </c>
      <c r="T112" s="41"/>
      <c r="U112" s="41"/>
      <c r="V112" s="41"/>
      <c r="W112" s="42">
        <f t="shared" si="4"/>
        <v>0</v>
      </c>
      <c r="X112" s="3"/>
      <c r="Y112" s="3"/>
      <c r="Z112" s="3"/>
      <c r="AA112" s="32"/>
      <c r="AB112" s="43"/>
      <c r="AC112" s="3"/>
    </row>
    <row r="113" spans="1:29" ht="15.75" customHeight="1">
      <c r="A113" s="30">
        <f t="shared" si="52"/>
        <v>100</v>
      </c>
      <c r="B113" s="30"/>
      <c r="C113" s="31"/>
      <c r="D113" s="32"/>
      <c r="E113" s="31"/>
      <c r="F113" s="33"/>
      <c r="G113" s="32"/>
      <c r="H113" s="32"/>
      <c r="I113" s="34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5"/>
      <c r="K113" s="35"/>
      <c r="L113" s="44"/>
      <c r="M113" s="37" t="e">
        <f t="shared" ref="M113:N113" si="107">J113/L113</f>
        <v>#DIV/0!</v>
      </c>
      <c r="N113" s="38" t="e">
        <f t="shared" si="107"/>
        <v>#DIV/0!</v>
      </c>
      <c r="O113" s="37" t="str">
        <f t="shared" si="1"/>
        <v>BLANK</v>
      </c>
      <c r="P113" s="39"/>
      <c r="Q113" s="39"/>
      <c r="R113" s="40" t="str">
        <f t="shared" si="2"/>
        <v>BLANK</v>
      </c>
      <c r="S113" s="38" t="e">
        <f t="shared" si="3"/>
        <v>#VALUE!</v>
      </c>
      <c r="T113" s="41"/>
      <c r="U113" s="41"/>
      <c r="V113" s="41"/>
      <c r="W113" s="42">
        <f t="shared" si="4"/>
        <v>0</v>
      </c>
      <c r="X113" s="3"/>
      <c r="Y113" s="3"/>
      <c r="Z113" s="3"/>
      <c r="AA113" s="32"/>
      <c r="AB113" s="43"/>
      <c r="AC113" s="3"/>
    </row>
    <row r="114" spans="1:29" ht="15.75" customHeight="1">
      <c r="A114" s="30">
        <f t="shared" si="52"/>
        <v>101</v>
      </c>
      <c r="B114" s="30"/>
      <c r="C114" s="31"/>
      <c r="D114" s="32"/>
      <c r="E114" s="31"/>
      <c r="F114" s="33"/>
      <c r="G114" s="32"/>
      <c r="H114" s="32"/>
      <c r="I114" s="34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5"/>
      <c r="K114" s="35"/>
      <c r="L114" s="44"/>
      <c r="M114" s="37" t="e">
        <f t="shared" ref="M114:N114" si="108">J114/L114</f>
        <v>#DIV/0!</v>
      </c>
      <c r="N114" s="38" t="e">
        <f t="shared" si="108"/>
        <v>#DIV/0!</v>
      </c>
      <c r="O114" s="37" t="str">
        <f t="shared" si="1"/>
        <v>BLANK</v>
      </c>
      <c r="P114" s="39"/>
      <c r="Q114" s="39"/>
      <c r="R114" s="40" t="str">
        <f t="shared" si="2"/>
        <v>BLANK</v>
      </c>
      <c r="S114" s="38" t="e">
        <f t="shared" si="3"/>
        <v>#VALUE!</v>
      </c>
      <c r="T114" s="41"/>
      <c r="U114" s="41"/>
      <c r="V114" s="41"/>
      <c r="W114" s="42">
        <f t="shared" si="4"/>
        <v>0</v>
      </c>
      <c r="X114" s="3"/>
      <c r="Y114" s="3"/>
      <c r="Z114" s="3"/>
      <c r="AA114" s="32"/>
      <c r="AB114" s="43"/>
      <c r="AC114" s="3"/>
    </row>
    <row r="115" spans="1:29" ht="15.75" customHeight="1">
      <c r="A115" s="30">
        <f t="shared" si="52"/>
        <v>102</v>
      </c>
      <c r="B115" s="30"/>
      <c r="C115" s="31"/>
      <c r="D115" s="32"/>
      <c r="E115" s="31"/>
      <c r="F115" s="33"/>
      <c r="G115" s="32"/>
      <c r="H115" s="32"/>
      <c r="I115" s="34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5"/>
      <c r="K115" s="35"/>
      <c r="L115" s="44"/>
      <c r="M115" s="37" t="e">
        <f t="shared" ref="M115:N115" si="109">J115/L115</f>
        <v>#DIV/0!</v>
      </c>
      <c r="N115" s="38" t="e">
        <f t="shared" si="109"/>
        <v>#DIV/0!</v>
      </c>
      <c r="O115" s="37" t="str">
        <f t="shared" si="1"/>
        <v>BLANK</v>
      </c>
      <c r="P115" s="39"/>
      <c r="Q115" s="39"/>
      <c r="R115" s="40" t="str">
        <f t="shared" si="2"/>
        <v>BLANK</v>
      </c>
      <c r="S115" s="38" t="e">
        <f t="shared" si="3"/>
        <v>#VALUE!</v>
      </c>
      <c r="T115" s="41"/>
      <c r="U115" s="41"/>
      <c r="V115" s="41"/>
      <c r="W115" s="42">
        <f t="shared" si="4"/>
        <v>0</v>
      </c>
      <c r="X115" s="3"/>
      <c r="Y115" s="3"/>
      <c r="Z115" s="3"/>
      <c r="AA115" s="32"/>
      <c r="AB115" s="43"/>
      <c r="AC115" s="3"/>
    </row>
    <row r="116" spans="1:29" ht="15.75" customHeight="1">
      <c r="A116" s="30">
        <f t="shared" si="52"/>
        <v>103</v>
      </c>
      <c r="B116" s="30"/>
      <c r="C116" s="31"/>
      <c r="D116" s="32"/>
      <c r="E116" s="31"/>
      <c r="F116" s="33"/>
      <c r="G116" s="32"/>
      <c r="H116" s="32"/>
      <c r="I116" s="34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5"/>
      <c r="K116" s="35"/>
      <c r="L116" s="44"/>
      <c r="M116" s="37" t="e">
        <f t="shared" ref="M116:N116" si="110">J116/L116</f>
        <v>#DIV/0!</v>
      </c>
      <c r="N116" s="38" t="e">
        <f t="shared" si="110"/>
        <v>#DIV/0!</v>
      </c>
      <c r="O116" s="37" t="str">
        <f t="shared" si="1"/>
        <v>BLANK</v>
      </c>
      <c r="P116" s="39"/>
      <c r="Q116" s="39"/>
      <c r="R116" s="40" t="str">
        <f t="shared" si="2"/>
        <v>BLANK</v>
      </c>
      <c r="S116" s="38" t="e">
        <f t="shared" si="3"/>
        <v>#VALUE!</v>
      </c>
      <c r="T116" s="41"/>
      <c r="U116" s="41"/>
      <c r="V116" s="41"/>
      <c r="W116" s="42">
        <f t="shared" si="4"/>
        <v>0</v>
      </c>
      <c r="X116" s="3"/>
      <c r="Y116" s="3"/>
      <c r="Z116" s="3"/>
      <c r="AA116" s="32"/>
      <c r="AB116" s="43"/>
      <c r="AC116" s="3"/>
    </row>
    <row r="117" spans="1:29" ht="15.75" customHeight="1">
      <c r="A117" s="30">
        <f t="shared" si="52"/>
        <v>104</v>
      </c>
      <c r="B117" s="30"/>
      <c r="C117" s="31"/>
      <c r="D117" s="32"/>
      <c r="E117" s="31"/>
      <c r="F117" s="33"/>
      <c r="G117" s="32"/>
      <c r="H117" s="32"/>
      <c r="I117" s="34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5"/>
      <c r="K117" s="35"/>
      <c r="L117" s="44"/>
      <c r="M117" s="37" t="e">
        <f t="shared" ref="M117:N117" si="111">J117/L117</f>
        <v>#DIV/0!</v>
      </c>
      <c r="N117" s="38" t="e">
        <f t="shared" si="111"/>
        <v>#DIV/0!</v>
      </c>
      <c r="O117" s="37" t="str">
        <f t="shared" si="1"/>
        <v>BLANK</v>
      </c>
      <c r="P117" s="39"/>
      <c r="Q117" s="39"/>
      <c r="R117" s="40" t="str">
        <f t="shared" si="2"/>
        <v>BLANK</v>
      </c>
      <c r="S117" s="38" t="e">
        <f t="shared" si="3"/>
        <v>#VALUE!</v>
      </c>
      <c r="T117" s="41"/>
      <c r="U117" s="41"/>
      <c r="V117" s="41"/>
      <c r="W117" s="42">
        <f t="shared" si="4"/>
        <v>0</v>
      </c>
      <c r="X117" s="3"/>
      <c r="Y117" s="3"/>
      <c r="Z117" s="3"/>
      <c r="AA117" s="32"/>
      <c r="AB117" s="43"/>
      <c r="AC117" s="3"/>
    </row>
    <row r="118" spans="1:29" ht="15.75" customHeight="1">
      <c r="A118" s="30">
        <f t="shared" si="52"/>
        <v>105</v>
      </c>
      <c r="B118" s="30"/>
      <c r="C118" s="31"/>
      <c r="D118" s="32"/>
      <c r="E118" s="31"/>
      <c r="F118" s="33"/>
      <c r="G118" s="32"/>
      <c r="H118" s="32"/>
      <c r="I118" s="34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5"/>
      <c r="K118" s="35"/>
      <c r="L118" s="44"/>
      <c r="M118" s="37" t="e">
        <f t="shared" ref="M118:N118" si="112">J118/L118</f>
        <v>#DIV/0!</v>
      </c>
      <c r="N118" s="38" t="e">
        <f t="shared" si="112"/>
        <v>#DIV/0!</v>
      </c>
      <c r="O118" s="37" t="str">
        <f t="shared" si="1"/>
        <v>BLANK</v>
      </c>
      <c r="P118" s="39"/>
      <c r="Q118" s="39"/>
      <c r="R118" s="40" t="str">
        <f t="shared" si="2"/>
        <v>BLANK</v>
      </c>
      <c r="S118" s="38" t="e">
        <f t="shared" si="3"/>
        <v>#VALUE!</v>
      </c>
      <c r="T118" s="41"/>
      <c r="U118" s="41"/>
      <c r="V118" s="41"/>
      <c r="W118" s="42">
        <f t="shared" si="4"/>
        <v>0</v>
      </c>
      <c r="X118" s="3"/>
      <c r="Y118" s="3"/>
      <c r="Z118" s="3"/>
      <c r="AA118" s="32"/>
      <c r="AB118" s="43"/>
      <c r="AC118" s="3"/>
    </row>
    <row r="119" spans="1:29" ht="15.75" customHeight="1">
      <c r="A119" s="30">
        <f t="shared" si="52"/>
        <v>106</v>
      </c>
      <c r="B119" s="30"/>
      <c r="C119" s="31"/>
      <c r="D119" s="32"/>
      <c r="E119" s="31"/>
      <c r="F119" s="33"/>
      <c r="G119" s="32"/>
      <c r="H119" s="32"/>
      <c r="I119" s="34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5"/>
      <c r="K119" s="35"/>
      <c r="L119" s="44"/>
      <c r="M119" s="37" t="e">
        <f t="shared" ref="M119:N119" si="113">J119/L119</f>
        <v>#DIV/0!</v>
      </c>
      <c r="N119" s="38" t="e">
        <f t="shared" si="113"/>
        <v>#DIV/0!</v>
      </c>
      <c r="O119" s="37" t="str">
        <f t="shared" si="1"/>
        <v>BLANK</v>
      </c>
      <c r="P119" s="39"/>
      <c r="Q119" s="39"/>
      <c r="R119" s="40" t="str">
        <f t="shared" si="2"/>
        <v>BLANK</v>
      </c>
      <c r="S119" s="38" t="e">
        <f t="shared" si="3"/>
        <v>#VALUE!</v>
      </c>
      <c r="T119" s="41"/>
      <c r="U119" s="41"/>
      <c r="V119" s="41"/>
      <c r="W119" s="42">
        <f t="shared" si="4"/>
        <v>0</v>
      </c>
      <c r="X119" s="3"/>
      <c r="Y119" s="3"/>
      <c r="Z119" s="3"/>
      <c r="AA119" s="32"/>
      <c r="AB119" s="43"/>
      <c r="AC119" s="3"/>
    </row>
    <row r="120" spans="1:29" ht="15.75" customHeight="1">
      <c r="A120" s="30">
        <f t="shared" si="52"/>
        <v>107</v>
      </c>
      <c r="B120" s="30"/>
      <c r="C120" s="31"/>
      <c r="D120" s="32"/>
      <c r="E120" s="31"/>
      <c r="F120" s="33"/>
      <c r="G120" s="32"/>
      <c r="H120" s="32"/>
      <c r="I120" s="34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5"/>
      <c r="K120" s="35"/>
      <c r="L120" s="44"/>
      <c r="M120" s="37" t="e">
        <f t="shared" ref="M120:N120" si="114">J120/L120</f>
        <v>#DIV/0!</v>
      </c>
      <c r="N120" s="38" t="e">
        <f t="shared" si="114"/>
        <v>#DIV/0!</v>
      </c>
      <c r="O120" s="37" t="str">
        <f t="shared" si="1"/>
        <v>BLANK</v>
      </c>
      <c r="P120" s="39"/>
      <c r="Q120" s="39"/>
      <c r="R120" s="40" t="str">
        <f t="shared" si="2"/>
        <v>BLANK</v>
      </c>
      <c r="S120" s="38" t="e">
        <f t="shared" si="3"/>
        <v>#VALUE!</v>
      </c>
      <c r="T120" s="41"/>
      <c r="U120" s="41"/>
      <c r="V120" s="41"/>
      <c r="W120" s="42">
        <f t="shared" si="4"/>
        <v>0</v>
      </c>
      <c r="X120" s="3"/>
      <c r="Y120" s="3"/>
      <c r="Z120" s="3"/>
      <c r="AA120" s="32"/>
      <c r="AB120" s="43"/>
      <c r="AC120" s="3"/>
    </row>
    <row r="121" spans="1:29" ht="15.75" customHeight="1">
      <c r="A121" s="30">
        <f t="shared" si="52"/>
        <v>108</v>
      </c>
      <c r="B121" s="30"/>
      <c r="C121" s="31"/>
      <c r="D121" s="32"/>
      <c r="E121" s="31"/>
      <c r="F121" s="33"/>
      <c r="G121" s="32"/>
      <c r="H121" s="32"/>
      <c r="I121" s="34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5"/>
      <c r="K121" s="35"/>
      <c r="L121" s="44"/>
      <c r="M121" s="37" t="e">
        <f t="shared" ref="M121:N121" si="115">J121/L121</f>
        <v>#DIV/0!</v>
      </c>
      <c r="N121" s="38" t="e">
        <f t="shared" si="115"/>
        <v>#DIV/0!</v>
      </c>
      <c r="O121" s="37" t="str">
        <f t="shared" si="1"/>
        <v>BLANK</v>
      </c>
      <c r="P121" s="39"/>
      <c r="Q121" s="39"/>
      <c r="R121" s="40" t="str">
        <f t="shared" si="2"/>
        <v>BLANK</v>
      </c>
      <c r="S121" s="38" t="e">
        <f t="shared" si="3"/>
        <v>#VALUE!</v>
      </c>
      <c r="T121" s="41"/>
      <c r="U121" s="41"/>
      <c r="V121" s="41"/>
      <c r="W121" s="42">
        <f t="shared" si="4"/>
        <v>0</v>
      </c>
      <c r="X121" s="3"/>
      <c r="Y121" s="3"/>
      <c r="Z121" s="3"/>
      <c r="AA121" s="32"/>
      <c r="AB121" s="43"/>
      <c r="AC121" s="3"/>
    </row>
    <row r="122" spans="1:29" ht="15.75" customHeight="1">
      <c r="A122" s="30">
        <f t="shared" si="52"/>
        <v>109</v>
      </c>
      <c r="B122" s="30"/>
      <c r="C122" s="31"/>
      <c r="D122" s="32"/>
      <c r="E122" s="31"/>
      <c r="F122" s="33"/>
      <c r="G122" s="32"/>
      <c r="H122" s="32"/>
      <c r="I122" s="34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5"/>
      <c r="K122" s="35"/>
      <c r="L122" s="44"/>
      <c r="M122" s="37" t="e">
        <f t="shared" ref="M122:N122" si="116">J122/L122</f>
        <v>#DIV/0!</v>
      </c>
      <c r="N122" s="38" t="e">
        <f t="shared" si="116"/>
        <v>#DIV/0!</v>
      </c>
      <c r="O122" s="37" t="str">
        <f t="shared" si="1"/>
        <v>BLANK</v>
      </c>
      <c r="P122" s="39"/>
      <c r="Q122" s="39"/>
      <c r="R122" s="40" t="str">
        <f t="shared" si="2"/>
        <v>BLANK</v>
      </c>
      <c r="S122" s="38" t="e">
        <f t="shared" si="3"/>
        <v>#VALUE!</v>
      </c>
      <c r="T122" s="41"/>
      <c r="U122" s="41"/>
      <c r="V122" s="41"/>
      <c r="W122" s="42">
        <f t="shared" si="4"/>
        <v>0</v>
      </c>
      <c r="X122" s="3"/>
      <c r="Y122" s="3"/>
      <c r="Z122" s="3"/>
      <c r="AA122" s="32"/>
      <c r="AB122" s="43"/>
      <c r="AC122" s="3"/>
    </row>
    <row r="123" spans="1:29" ht="15.75" customHeight="1">
      <c r="A123" s="30">
        <f t="shared" si="52"/>
        <v>110</v>
      </c>
      <c r="B123" s="30"/>
      <c r="C123" s="31"/>
      <c r="D123" s="32"/>
      <c r="E123" s="31"/>
      <c r="F123" s="33"/>
      <c r="G123" s="32"/>
      <c r="H123" s="32"/>
      <c r="I123" s="34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5"/>
      <c r="K123" s="35"/>
      <c r="L123" s="44"/>
      <c r="M123" s="37" t="e">
        <f t="shared" ref="M123:N123" si="117">J123/L123</f>
        <v>#DIV/0!</v>
      </c>
      <c r="N123" s="38" t="e">
        <f t="shared" si="117"/>
        <v>#DIV/0!</v>
      </c>
      <c r="O123" s="37" t="str">
        <f t="shared" si="1"/>
        <v>BLANK</v>
      </c>
      <c r="P123" s="39"/>
      <c r="Q123" s="39"/>
      <c r="R123" s="40" t="str">
        <f t="shared" si="2"/>
        <v>BLANK</v>
      </c>
      <c r="S123" s="38" t="e">
        <f t="shared" si="3"/>
        <v>#VALUE!</v>
      </c>
      <c r="T123" s="41"/>
      <c r="U123" s="41"/>
      <c r="V123" s="41"/>
      <c r="W123" s="42">
        <f t="shared" si="4"/>
        <v>0</v>
      </c>
      <c r="X123" s="3"/>
      <c r="Y123" s="3"/>
      <c r="Z123" s="3"/>
      <c r="AA123" s="32"/>
      <c r="AB123" s="43"/>
      <c r="AC123" s="3"/>
    </row>
    <row r="124" spans="1:29" ht="15.75" customHeight="1">
      <c r="A124" s="30">
        <f t="shared" si="52"/>
        <v>111</v>
      </c>
      <c r="B124" s="30"/>
      <c r="C124" s="31"/>
      <c r="D124" s="32"/>
      <c r="E124" s="31"/>
      <c r="F124" s="33"/>
      <c r="G124" s="32"/>
      <c r="H124" s="32"/>
      <c r="I124" s="34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5"/>
      <c r="K124" s="35"/>
      <c r="L124" s="44"/>
      <c r="M124" s="37" t="e">
        <f t="shared" ref="M124:N124" si="118">J124/L124</f>
        <v>#DIV/0!</v>
      </c>
      <c r="N124" s="38" t="e">
        <f t="shared" si="118"/>
        <v>#DIV/0!</v>
      </c>
      <c r="O124" s="37" t="str">
        <f t="shared" si="1"/>
        <v>BLANK</v>
      </c>
      <c r="P124" s="39"/>
      <c r="Q124" s="39"/>
      <c r="R124" s="40" t="str">
        <f t="shared" si="2"/>
        <v>BLANK</v>
      </c>
      <c r="S124" s="38" t="e">
        <f t="shared" si="3"/>
        <v>#VALUE!</v>
      </c>
      <c r="T124" s="41"/>
      <c r="U124" s="41"/>
      <c r="V124" s="41"/>
      <c r="W124" s="42">
        <f t="shared" si="4"/>
        <v>0</v>
      </c>
      <c r="X124" s="3"/>
      <c r="Y124" s="3"/>
      <c r="Z124" s="3"/>
      <c r="AA124" s="32"/>
      <c r="AB124" s="43"/>
      <c r="AC124" s="3"/>
    </row>
    <row r="125" spans="1:29" ht="15.75" customHeight="1">
      <c r="A125" s="30">
        <f t="shared" si="52"/>
        <v>112</v>
      </c>
      <c r="B125" s="30"/>
      <c r="C125" s="31"/>
      <c r="D125" s="32"/>
      <c r="E125" s="31"/>
      <c r="F125" s="33"/>
      <c r="G125" s="32"/>
      <c r="H125" s="32"/>
      <c r="I125" s="34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5"/>
      <c r="K125" s="35"/>
      <c r="L125" s="44"/>
      <c r="M125" s="37" t="e">
        <f t="shared" ref="M125:N125" si="119">J125/L125</f>
        <v>#DIV/0!</v>
      </c>
      <c r="N125" s="38" t="e">
        <f t="shared" si="119"/>
        <v>#DIV/0!</v>
      </c>
      <c r="O125" s="37" t="str">
        <f t="shared" si="1"/>
        <v>BLANK</v>
      </c>
      <c r="P125" s="39"/>
      <c r="Q125" s="39"/>
      <c r="R125" s="40" t="str">
        <f t="shared" si="2"/>
        <v>BLANK</v>
      </c>
      <c r="S125" s="38" t="e">
        <f t="shared" si="3"/>
        <v>#VALUE!</v>
      </c>
      <c r="T125" s="41"/>
      <c r="U125" s="41"/>
      <c r="V125" s="41"/>
      <c r="W125" s="42">
        <f t="shared" si="4"/>
        <v>0</v>
      </c>
      <c r="X125" s="3"/>
      <c r="Y125" s="3"/>
      <c r="Z125" s="3"/>
      <c r="AA125" s="32"/>
      <c r="AB125" s="43"/>
      <c r="AC125" s="3"/>
    </row>
    <row r="126" spans="1:29" ht="15.75" customHeight="1">
      <c r="A126" s="30">
        <f t="shared" si="52"/>
        <v>113</v>
      </c>
      <c r="B126" s="30"/>
      <c r="C126" s="31"/>
      <c r="D126" s="32"/>
      <c r="E126" s="31"/>
      <c r="F126" s="33"/>
      <c r="G126" s="32"/>
      <c r="H126" s="32"/>
      <c r="I126" s="34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5"/>
      <c r="K126" s="35"/>
      <c r="L126" s="44"/>
      <c r="M126" s="37" t="e">
        <f t="shared" ref="M126:N126" si="120">J126/L126</f>
        <v>#DIV/0!</v>
      </c>
      <c r="N126" s="38" t="e">
        <f t="shared" si="120"/>
        <v>#DIV/0!</v>
      </c>
      <c r="O126" s="37" t="str">
        <f t="shared" si="1"/>
        <v>BLANK</v>
      </c>
      <c r="P126" s="39"/>
      <c r="Q126" s="39"/>
      <c r="R126" s="40" t="str">
        <f t="shared" si="2"/>
        <v>BLANK</v>
      </c>
      <c r="S126" s="38" t="e">
        <f t="shared" si="3"/>
        <v>#VALUE!</v>
      </c>
      <c r="T126" s="41"/>
      <c r="U126" s="41"/>
      <c r="V126" s="41"/>
      <c r="W126" s="42">
        <f t="shared" si="4"/>
        <v>0</v>
      </c>
      <c r="X126" s="3"/>
      <c r="Y126" s="3"/>
      <c r="Z126" s="3"/>
      <c r="AA126" s="32"/>
      <c r="AB126" s="43"/>
      <c r="AC126" s="3"/>
    </row>
    <row r="127" spans="1:29" ht="15.75" customHeight="1">
      <c r="A127" s="30">
        <f t="shared" si="52"/>
        <v>114</v>
      </c>
      <c r="B127" s="30"/>
      <c r="C127" s="31"/>
      <c r="D127" s="32"/>
      <c r="E127" s="31"/>
      <c r="F127" s="33"/>
      <c r="G127" s="32"/>
      <c r="H127" s="32"/>
      <c r="I127" s="34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5"/>
      <c r="K127" s="35"/>
      <c r="L127" s="44"/>
      <c r="M127" s="37" t="e">
        <f t="shared" ref="M127:N127" si="121">J127/L127</f>
        <v>#DIV/0!</v>
      </c>
      <c r="N127" s="38" t="e">
        <f t="shared" si="121"/>
        <v>#DIV/0!</v>
      </c>
      <c r="O127" s="37" t="str">
        <f t="shared" si="1"/>
        <v>BLANK</v>
      </c>
      <c r="P127" s="39"/>
      <c r="Q127" s="39"/>
      <c r="R127" s="40" t="str">
        <f t="shared" si="2"/>
        <v>BLANK</v>
      </c>
      <c r="S127" s="38" t="e">
        <f t="shared" si="3"/>
        <v>#VALUE!</v>
      </c>
      <c r="T127" s="41"/>
      <c r="U127" s="41"/>
      <c r="V127" s="41"/>
      <c r="W127" s="42">
        <f t="shared" si="4"/>
        <v>0</v>
      </c>
      <c r="X127" s="3"/>
      <c r="Y127" s="3"/>
      <c r="Z127" s="3"/>
      <c r="AA127" s="32"/>
      <c r="AB127" s="43"/>
      <c r="AC127" s="3"/>
    </row>
    <row r="128" spans="1:29" ht="15.75" customHeight="1">
      <c r="A128" s="30">
        <f t="shared" si="52"/>
        <v>115</v>
      </c>
      <c r="B128" s="30"/>
      <c r="C128" s="31"/>
      <c r="D128" s="32"/>
      <c r="E128" s="31"/>
      <c r="F128" s="33"/>
      <c r="G128" s="32"/>
      <c r="H128" s="32"/>
      <c r="I128" s="34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5"/>
      <c r="K128" s="35"/>
      <c r="L128" s="44"/>
      <c r="M128" s="37" t="e">
        <f t="shared" ref="M128:N128" si="122">J128/L128</f>
        <v>#DIV/0!</v>
      </c>
      <c r="N128" s="38" t="e">
        <f t="shared" si="122"/>
        <v>#DIV/0!</v>
      </c>
      <c r="O128" s="37" t="str">
        <f t="shared" si="1"/>
        <v>BLANK</v>
      </c>
      <c r="P128" s="39"/>
      <c r="Q128" s="39"/>
      <c r="R128" s="40" t="str">
        <f t="shared" si="2"/>
        <v>BLANK</v>
      </c>
      <c r="S128" s="38" t="e">
        <f t="shared" si="3"/>
        <v>#VALUE!</v>
      </c>
      <c r="T128" s="41"/>
      <c r="U128" s="41"/>
      <c r="V128" s="41"/>
      <c r="W128" s="42">
        <f t="shared" si="4"/>
        <v>0</v>
      </c>
      <c r="X128" s="3"/>
      <c r="Y128" s="3"/>
      <c r="Z128" s="3"/>
      <c r="AA128" s="32"/>
      <c r="AB128" s="43"/>
      <c r="AC128" s="3"/>
    </row>
    <row r="129" spans="1:29" ht="15.75" customHeight="1">
      <c r="A129" s="30">
        <f t="shared" si="52"/>
        <v>116</v>
      </c>
      <c r="B129" s="30"/>
      <c r="C129" s="31"/>
      <c r="D129" s="32"/>
      <c r="E129" s="31"/>
      <c r="F129" s="33"/>
      <c r="G129" s="32"/>
      <c r="H129" s="32"/>
      <c r="I129" s="34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5"/>
      <c r="K129" s="35"/>
      <c r="L129" s="44"/>
      <c r="M129" s="37" t="e">
        <f t="shared" ref="M129:N129" si="123">J129/L129</f>
        <v>#DIV/0!</v>
      </c>
      <c r="N129" s="38" t="e">
        <f t="shared" si="123"/>
        <v>#DIV/0!</v>
      </c>
      <c r="O129" s="37" t="str">
        <f t="shared" si="1"/>
        <v>BLANK</v>
      </c>
      <c r="P129" s="39"/>
      <c r="Q129" s="39"/>
      <c r="R129" s="40" t="str">
        <f t="shared" si="2"/>
        <v>BLANK</v>
      </c>
      <c r="S129" s="38" t="e">
        <f t="shared" si="3"/>
        <v>#VALUE!</v>
      </c>
      <c r="T129" s="41"/>
      <c r="U129" s="41"/>
      <c r="V129" s="41"/>
      <c r="W129" s="42">
        <f t="shared" si="4"/>
        <v>0</v>
      </c>
      <c r="X129" s="3"/>
      <c r="Y129" s="3"/>
      <c r="Z129" s="3"/>
      <c r="AA129" s="32"/>
      <c r="AB129" s="43"/>
      <c r="AC129" s="3"/>
    </row>
    <row r="130" spans="1:29" ht="15.75" customHeight="1">
      <c r="A130" s="30">
        <f t="shared" si="52"/>
        <v>117</v>
      </c>
      <c r="B130" s="30"/>
      <c r="C130" s="31"/>
      <c r="D130" s="32"/>
      <c r="E130" s="31"/>
      <c r="F130" s="33"/>
      <c r="G130" s="32"/>
      <c r="H130" s="32"/>
      <c r="I130" s="34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5"/>
      <c r="K130" s="35"/>
      <c r="L130" s="44"/>
      <c r="M130" s="37" t="e">
        <f t="shared" ref="M130:N130" si="124">J130/L130</f>
        <v>#DIV/0!</v>
      </c>
      <c r="N130" s="38" t="e">
        <f t="shared" si="124"/>
        <v>#DIV/0!</v>
      </c>
      <c r="O130" s="37" t="str">
        <f t="shared" si="1"/>
        <v>BLANK</v>
      </c>
      <c r="P130" s="39"/>
      <c r="Q130" s="39"/>
      <c r="R130" s="40" t="str">
        <f t="shared" si="2"/>
        <v>BLANK</v>
      </c>
      <c r="S130" s="38" t="e">
        <f t="shared" si="3"/>
        <v>#VALUE!</v>
      </c>
      <c r="T130" s="41"/>
      <c r="U130" s="41"/>
      <c r="V130" s="41"/>
      <c r="W130" s="42">
        <f t="shared" si="4"/>
        <v>0</v>
      </c>
      <c r="X130" s="3"/>
      <c r="Y130" s="3"/>
      <c r="Z130" s="3"/>
      <c r="AA130" s="32"/>
      <c r="AB130" s="43"/>
      <c r="AC130" s="3"/>
    </row>
    <row r="131" spans="1:29" ht="15.75" customHeight="1">
      <c r="A131" s="30">
        <f t="shared" si="52"/>
        <v>118</v>
      </c>
      <c r="B131" s="30"/>
      <c r="C131" s="31"/>
      <c r="D131" s="32"/>
      <c r="E131" s="31"/>
      <c r="F131" s="33"/>
      <c r="G131" s="32"/>
      <c r="H131" s="32"/>
      <c r="I131" s="34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5"/>
      <c r="K131" s="35"/>
      <c r="L131" s="44"/>
      <c r="M131" s="37" t="e">
        <f t="shared" ref="M131:N131" si="125">J131/L131</f>
        <v>#DIV/0!</v>
      </c>
      <c r="N131" s="38" t="e">
        <f t="shared" si="125"/>
        <v>#DIV/0!</v>
      </c>
      <c r="O131" s="37" t="str">
        <f t="shared" si="1"/>
        <v>BLANK</v>
      </c>
      <c r="P131" s="39"/>
      <c r="Q131" s="39"/>
      <c r="R131" s="40" t="str">
        <f t="shared" si="2"/>
        <v>BLANK</v>
      </c>
      <c r="S131" s="38" t="e">
        <f t="shared" si="3"/>
        <v>#VALUE!</v>
      </c>
      <c r="T131" s="41"/>
      <c r="U131" s="41"/>
      <c r="V131" s="41"/>
      <c r="W131" s="42">
        <f t="shared" si="4"/>
        <v>0</v>
      </c>
      <c r="X131" s="3"/>
      <c r="Y131" s="3"/>
      <c r="Z131" s="3"/>
      <c r="AA131" s="32"/>
      <c r="AB131" s="43"/>
      <c r="AC131" s="3"/>
    </row>
    <row r="132" spans="1:29" ht="15.75" customHeight="1">
      <c r="A132" s="30">
        <f t="shared" si="52"/>
        <v>119</v>
      </c>
      <c r="B132" s="30"/>
      <c r="C132" s="31"/>
      <c r="D132" s="32"/>
      <c r="E132" s="31"/>
      <c r="F132" s="33"/>
      <c r="G132" s="32"/>
      <c r="H132" s="32"/>
      <c r="I132" s="34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5"/>
      <c r="K132" s="35"/>
      <c r="L132" s="44"/>
      <c r="M132" s="37" t="e">
        <f t="shared" ref="M132:N132" si="126">J132/L132</f>
        <v>#DIV/0!</v>
      </c>
      <c r="N132" s="38" t="e">
        <f t="shared" si="126"/>
        <v>#DIV/0!</v>
      </c>
      <c r="O132" s="37" t="str">
        <f t="shared" si="1"/>
        <v>BLANK</v>
      </c>
      <c r="P132" s="39"/>
      <c r="Q132" s="39"/>
      <c r="R132" s="40" t="str">
        <f t="shared" si="2"/>
        <v>BLANK</v>
      </c>
      <c r="S132" s="38" t="e">
        <f t="shared" si="3"/>
        <v>#VALUE!</v>
      </c>
      <c r="T132" s="41"/>
      <c r="U132" s="41"/>
      <c r="V132" s="41"/>
      <c r="W132" s="42">
        <f t="shared" si="4"/>
        <v>0</v>
      </c>
      <c r="X132" s="3"/>
      <c r="Y132" s="3"/>
      <c r="Z132" s="3"/>
      <c r="AA132" s="32"/>
      <c r="AB132" s="43"/>
      <c r="AC132" s="3"/>
    </row>
    <row r="133" spans="1:29" ht="15.75" customHeight="1">
      <c r="A133" s="30">
        <f t="shared" si="52"/>
        <v>120</v>
      </c>
      <c r="B133" s="30"/>
      <c r="C133" s="31"/>
      <c r="D133" s="32"/>
      <c r="E133" s="31"/>
      <c r="F133" s="33"/>
      <c r="G133" s="32"/>
      <c r="H133" s="32"/>
      <c r="I133" s="34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5"/>
      <c r="K133" s="35"/>
      <c r="L133" s="44"/>
      <c r="M133" s="37" t="e">
        <f t="shared" ref="M133:N133" si="127">J133/L133</f>
        <v>#DIV/0!</v>
      </c>
      <c r="N133" s="38" t="e">
        <f t="shared" si="127"/>
        <v>#DIV/0!</v>
      </c>
      <c r="O133" s="37" t="str">
        <f t="shared" si="1"/>
        <v>BLANK</v>
      </c>
      <c r="P133" s="39"/>
      <c r="Q133" s="39"/>
      <c r="R133" s="40" t="str">
        <f t="shared" si="2"/>
        <v>BLANK</v>
      </c>
      <c r="S133" s="38" t="e">
        <f t="shared" si="3"/>
        <v>#VALUE!</v>
      </c>
      <c r="T133" s="41"/>
      <c r="U133" s="41"/>
      <c r="V133" s="41"/>
      <c r="W133" s="42">
        <f t="shared" si="4"/>
        <v>0</v>
      </c>
      <c r="X133" s="3"/>
      <c r="Y133" s="3"/>
      <c r="Z133" s="3"/>
      <c r="AA133" s="32"/>
      <c r="AB133" s="43"/>
      <c r="AC133" s="3"/>
    </row>
    <row r="134" spans="1:29" ht="15.75" customHeight="1">
      <c r="A134" s="30">
        <f t="shared" si="52"/>
        <v>121</v>
      </c>
      <c r="B134" s="30"/>
      <c r="C134" s="31"/>
      <c r="D134" s="32"/>
      <c r="E134" s="31"/>
      <c r="F134" s="33"/>
      <c r="G134" s="32"/>
      <c r="H134" s="32"/>
      <c r="I134" s="34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5"/>
      <c r="K134" s="35"/>
      <c r="L134" s="44"/>
      <c r="M134" s="37" t="e">
        <f t="shared" ref="M134:N134" si="128">J134/L134</f>
        <v>#DIV/0!</v>
      </c>
      <c r="N134" s="38" t="e">
        <f t="shared" si="128"/>
        <v>#DIV/0!</v>
      </c>
      <c r="O134" s="37" t="str">
        <f t="shared" si="1"/>
        <v>BLANK</v>
      </c>
      <c r="P134" s="39"/>
      <c r="Q134" s="39"/>
      <c r="R134" s="40" t="str">
        <f t="shared" si="2"/>
        <v>BLANK</v>
      </c>
      <c r="S134" s="38" t="e">
        <f t="shared" si="3"/>
        <v>#VALUE!</v>
      </c>
      <c r="T134" s="41"/>
      <c r="U134" s="41"/>
      <c r="V134" s="41"/>
      <c r="W134" s="42">
        <f t="shared" si="4"/>
        <v>0</v>
      </c>
      <c r="X134" s="3"/>
      <c r="Y134" s="3"/>
      <c r="Z134" s="3"/>
      <c r="AA134" s="32"/>
      <c r="AB134" s="43"/>
      <c r="AC134" s="3"/>
    </row>
    <row r="135" spans="1:29" ht="15.75" customHeight="1">
      <c r="A135" s="30">
        <f t="shared" si="52"/>
        <v>122</v>
      </c>
      <c r="B135" s="30"/>
      <c r="C135" s="31"/>
      <c r="D135" s="32"/>
      <c r="E135" s="31"/>
      <c r="F135" s="33"/>
      <c r="G135" s="32"/>
      <c r="H135" s="32"/>
      <c r="I135" s="34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35"/>
      <c r="K135" s="35"/>
      <c r="L135" s="44"/>
      <c r="M135" s="37" t="e">
        <f t="shared" ref="M135:N135" si="129">J135/L135</f>
        <v>#DIV/0!</v>
      </c>
      <c r="N135" s="38" t="e">
        <f t="shared" si="129"/>
        <v>#DIV/0!</v>
      </c>
      <c r="O135" s="37" t="str">
        <f t="shared" si="1"/>
        <v>BLANK</v>
      </c>
      <c r="P135" s="39"/>
      <c r="Q135" s="39"/>
      <c r="R135" s="40" t="str">
        <f t="shared" si="2"/>
        <v>BLANK</v>
      </c>
      <c r="S135" s="38" t="e">
        <f t="shared" si="3"/>
        <v>#VALUE!</v>
      </c>
      <c r="T135" s="41"/>
      <c r="U135" s="41"/>
      <c r="V135" s="41"/>
      <c r="W135" s="42">
        <f t="shared" si="4"/>
        <v>0</v>
      </c>
      <c r="X135" s="3"/>
      <c r="Y135" s="3"/>
      <c r="Z135" s="3"/>
      <c r="AA135" s="32"/>
      <c r="AB135" s="43"/>
      <c r="AC135" s="3"/>
    </row>
    <row r="136" spans="1:29" ht="15.75" customHeight="1">
      <c r="A136" s="30">
        <f t="shared" si="52"/>
        <v>123</v>
      </c>
      <c r="B136" s="30"/>
      <c r="C136" s="31"/>
      <c r="D136" s="32"/>
      <c r="E136" s="31"/>
      <c r="F136" s="33"/>
      <c r="G136" s="32"/>
      <c r="H136" s="32"/>
      <c r="I136" s="34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35"/>
      <c r="K136" s="35"/>
      <c r="L136" s="44"/>
      <c r="M136" s="37" t="e">
        <f t="shared" ref="M136:N136" si="130">J136/L136</f>
        <v>#DIV/0!</v>
      </c>
      <c r="N136" s="38" t="e">
        <f t="shared" si="130"/>
        <v>#DIV/0!</v>
      </c>
      <c r="O136" s="37" t="str">
        <f t="shared" si="1"/>
        <v>BLANK</v>
      </c>
      <c r="P136" s="39"/>
      <c r="Q136" s="39"/>
      <c r="R136" s="40" t="str">
        <f t="shared" si="2"/>
        <v>BLANK</v>
      </c>
      <c r="S136" s="38" t="e">
        <f t="shared" si="3"/>
        <v>#VALUE!</v>
      </c>
      <c r="T136" s="41"/>
      <c r="U136" s="41"/>
      <c r="V136" s="41"/>
      <c r="W136" s="42">
        <f t="shared" si="4"/>
        <v>0</v>
      </c>
      <c r="X136" s="3"/>
      <c r="Y136" s="3"/>
      <c r="Z136" s="3"/>
      <c r="AA136" s="32"/>
      <c r="AB136" s="43"/>
      <c r="AC136" s="3"/>
    </row>
    <row r="137" spans="1:29" ht="15.75" customHeight="1">
      <c r="A137" s="30">
        <f t="shared" si="52"/>
        <v>124</v>
      </c>
      <c r="B137" s="30"/>
      <c r="C137" s="31"/>
      <c r="D137" s="32"/>
      <c r="E137" s="31"/>
      <c r="F137" s="33"/>
      <c r="G137" s="32"/>
      <c r="H137" s="32"/>
      <c r="I137" s="34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35"/>
      <c r="K137" s="35"/>
      <c r="L137" s="44"/>
      <c r="M137" s="37" t="e">
        <f t="shared" ref="M137:N137" si="131">J137/L137</f>
        <v>#DIV/0!</v>
      </c>
      <c r="N137" s="38" t="e">
        <f t="shared" si="131"/>
        <v>#DIV/0!</v>
      </c>
      <c r="O137" s="37" t="str">
        <f t="shared" si="1"/>
        <v>BLANK</v>
      </c>
      <c r="P137" s="39"/>
      <c r="Q137" s="39"/>
      <c r="R137" s="40" t="str">
        <f t="shared" si="2"/>
        <v>BLANK</v>
      </c>
      <c r="S137" s="38" t="e">
        <f t="shared" si="3"/>
        <v>#VALUE!</v>
      </c>
      <c r="T137" s="41"/>
      <c r="U137" s="41"/>
      <c r="V137" s="41"/>
      <c r="W137" s="42">
        <f t="shared" si="4"/>
        <v>0</v>
      </c>
      <c r="X137" s="3"/>
      <c r="Y137" s="3"/>
      <c r="Z137" s="3"/>
      <c r="AA137" s="32"/>
      <c r="AB137" s="43"/>
      <c r="AC137" s="3"/>
    </row>
    <row r="138" spans="1:29" ht="15.75" customHeight="1">
      <c r="A138" s="30">
        <f t="shared" si="52"/>
        <v>125</v>
      </c>
      <c r="B138" s="30"/>
      <c r="C138" s="31"/>
      <c r="D138" s="32"/>
      <c r="E138" s="31"/>
      <c r="F138" s="33"/>
      <c r="G138" s="32"/>
      <c r="H138" s="32"/>
      <c r="I138" s="34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35"/>
      <c r="K138" s="35"/>
      <c r="L138" s="44"/>
      <c r="M138" s="37" t="e">
        <f t="shared" ref="M138:N138" si="132">J138/L138</f>
        <v>#DIV/0!</v>
      </c>
      <c r="N138" s="38" t="e">
        <f t="shared" si="132"/>
        <v>#DIV/0!</v>
      </c>
      <c r="O138" s="37" t="str">
        <f t="shared" si="1"/>
        <v>BLANK</v>
      </c>
      <c r="P138" s="39"/>
      <c r="Q138" s="39"/>
      <c r="R138" s="40" t="str">
        <f t="shared" si="2"/>
        <v>BLANK</v>
      </c>
      <c r="S138" s="38" t="e">
        <f t="shared" si="3"/>
        <v>#VALUE!</v>
      </c>
      <c r="T138" s="41"/>
      <c r="U138" s="41"/>
      <c r="V138" s="41"/>
      <c r="W138" s="42">
        <f t="shared" si="4"/>
        <v>0</v>
      </c>
      <c r="X138" s="3"/>
      <c r="Y138" s="3"/>
      <c r="Z138" s="3"/>
      <c r="AA138" s="32"/>
      <c r="AB138" s="43"/>
      <c r="AC138" s="3"/>
    </row>
    <row r="139" spans="1:29" ht="15.75" customHeight="1">
      <c r="A139" s="30">
        <f t="shared" si="52"/>
        <v>126</v>
      </c>
      <c r="B139" s="30"/>
      <c r="C139" s="31"/>
      <c r="D139" s="32"/>
      <c r="E139" s="31"/>
      <c r="F139" s="33"/>
      <c r="G139" s="32"/>
      <c r="H139" s="32"/>
      <c r="I139" s="34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35"/>
      <c r="K139" s="35"/>
      <c r="L139" s="44"/>
      <c r="M139" s="37" t="e">
        <f t="shared" ref="M139:N139" si="133">J139/L139</f>
        <v>#DIV/0!</v>
      </c>
      <c r="N139" s="38" t="e">
        <f t="shared" si="133"/>
        <v>#DIV/0!</v>
      </c>
      <c r="O139" s="37" t="str">
        <f t="shared" si="1"/>
        <v>BLANK</v>
      </c>
      <c r="P139" s="39"/>
      <c r="Q139" s="39"/>
      <c r="R139" s="40" t="str">
        <f t="shared" si="2"/>
        <v>BLANK</v>
      </c>
      <c r="S139" s="38" t="e">
        <f t="shared" si="3"/>
        <v>#VALUE!</v>
      </c>
      <c r="T139" s="41"/>
      <c r="U139" s="41"/>
      <c r="V139" s="41"/>
      <c r="W139" s="42">
        <f t="shared" si="4"/>
        <v>0</v>
      </c>
      <c r="X139" s="3"/>
      <c r="Y139" s="3"/>
      <c r="Z139" s="3"/>
      <c r="AA139" s="32"/>
      <c r="AB139" s="43"/>
      <c r="AC139" s="3"/>
    </row>
    <row r="140" spans="1:29" ht="15.75" customHeight="1">
      <c r="A140" s="30">
        <f t="shared" si="52"/>
        <v>127</v>
      </c>
      <c r="B140" s="30"/>
      <c r="C140" s="31"/>
      <c r="D140" s="32"/>
      <c r="E140" s="31"/>
      <c r="F140" s="33"/>
      <c r="G140" s="32"/>
      <c r="H140" s="32"/>
      <c r="I140" s="34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35"/>
      <c r="K140" s="35"/>
      <c r="L140" s="44"/>
      <c r="M140" s="37" t="e">
        <f t="shared" ref="M140:N140" si="134">J140/L140</f>
        <v>#DIV/0!</v>
      </c>
      <c r="N140" s="38" t="e">
        <f t="shared" si="134"/>
        <v>#DIV/0!</v>
      </c>
      <c r="O140" s="37" t="str">
        <f t="shared" si="1"/>
        <v>BLANK</v>
      </c>
      <c r="P140" s="39"/>
      <c r="Q140" s="39"/>
      <c r="R140" s="40" t="str">
        <f t="shared" si="2"/>
        <v>BLANK</v>
      </c>
      <c r="S140" s="38" t="e">
        <f t="shared" si="3"/>
        <v>#VALUE!</v>
      </c>
      <c r="T140" s="41"/>
      <c r="U140" s="41"/>
      <c r="V140" s="41"/>
      <c r="W140" s="42">
        <f t="shared" si="4"/>
        <v>0</v>
      </c>
      <c r="X140" s="3"/>
      <c r="Y140" s="3"/>
      <c r="Z140" s="3"/>
      <c r="AA140" s="32"/>
      <c r="AB140" s="43"/>
      <c r="AC140" s="3"/>
    </row>
    <row r="141" spans="1:29" ht="15.75" customHeight="1">
      <c r="A141" s="30">
        <f t="shared" si="52"/>
        <v>128</v>
      </c>
      <c r="B141" s="30"/>
      <c r="C141" s="31"/>
      <c r="D141" s="32"/>
      <c r="E141" s="31"/>
      <c r="F141" s="33"/>
      <c r="G141" s="32"/>
      <c r="H141" s="32"/>
      <c r="I141" s="34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35"/>
      <c r="K141" s="35"/>
      <c r="L141" s="44"/>
      <c r="M141" s="37" t="e">
        <f t="shared" ref="M141:N141" si="135">J141/L141</f>
        <v>#DIV/0!</v>
      </c>
      <c r="N141" s="38" t="e">
        <f t="shared" si="135"/>
        <v>#DIV/0!</v>
      </c>
      <c r="O141" s="37" t="str">
        <f t="shared" si="1"/>
        <v>BLANK</v>
      </c>
      <c r="P141" s="39"/>
      <c r="Q141" s="39"/>
      <c r="R141" s="40" t="str">
        <f t="shared" si="2"/>
        <v>BLANK</v>
      </c>
      <c r="S141" s="38" t="e">
        <f t="shared" si="3"/>
        <v>#VALUE!</v>
      </c>
      <c r="T141" s="41"/>
      <c r="U141" s="41"/>
      <c r="V141" s="41"/>
      <c r="W141" s="42">
        <f t="shared" si="4"/>
        <v>0</v>
      </c>
      <c r="X141" s="3"/>
      <c r="Y141" s="3"/>
      <c r="Z141" s="3"/>
      <c r="AA141" s="32"/>
      <c r="AB141" s="43"/>
      <c r="AC141" s="3"/>
    </row>
    <row r="142" spans="1:29" ht="15.75" customHeight="1">
      <c r="A142" s="30">
        <f t="shared" si="52"/>
        <v>129</v>
      </c>
      <c r="B142" s="30"/>
      <c r="C142" s="31"/>
      <c r="D142" s="32"/>
      <c r="E142" s="31"/>
      <c r="F142" s="33"/>
      <c r="G142" s="32"/>
      <c r="H142" s="32"/>
      <c r="I142" s="34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35"/>
      <c r="K142" s="35"/>
      <c r="L142" s="44"/>
      <c r="M142" s="37" t="e">
        <f t="shared" ref="M142:N142" si="136">J142/L142</f>
        <v>#DIV/0!</v>
      </c>
      <c r="N142" s="38" t="e">
        <f t="shared" si="136"/>
        <v>#DIV/0!</v>
      </c>
      <c r="O142" s="37" t="str">
        <f t="shared" si="1"/>
        <v>BLANK</v>
      </c>
      <c r="P142" s="39"/>
      <c r="Q142" s="39"/>
      <c r="R142" s="40" t="str">
        <f t="shared" si="2"/>
        <v>BLANK</v>
      </c>
      <c r="S142" s="38" t="e">
        <f t="shared" si="3"/>
        <v>#VALUE!</v>
      </c>
      <c r="T142" s="41"/>
      <c r="U142" s="41"/>
      <c r="V142" s="41"/>
      <c r="W142" s="42">
        <f t="shared" si="4"/>
        <v>0</v>
      </c>
      <c r="X142" s="3"/>
      <c r="Y142" s="3"/>
      <c r="Z142" s="3"/>
      <c r="AA142" s="32"/>
      <c r="AB142" s="43"/>
      <c r="AC142" s="3"/>
    </row>
    <row r="143" spans="1:29" ht="15.75" customHeight="1">
      <c r="A143" s="30">
        <f t="shared" si="52"/>
        <v>130</v>
      </c>
      <c r="B143" s="30"/>
      <c r="C143" s="31"/>
      <c r="D143" s="32"/>
      <c r="E143" s="31"/>
      <c r="F143" s="33"/>
      <c r="G143" s="32"/>
      <c r="H143" s="32"/>
      <c r="I143" s="34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35"/>
      <c r="K143" s="35"/>
      <c r="L143" s="44"/>
      <c r="M143" s="37" t="e">
        <f t="shared" ref="M143:N143" si="137">J143/L143</f>
        <v>#DIV/0!</v>
      </c>
      <c r="N143" s="38" t="e">
        <f t="shared" si="137"/>
        <v>#DIV/0!</v>
      </c>
      <c r="O143" s="37" t="str">
        <f t="shared" si="1"/>
        <v>BLANK</v>
      </c>
      <c r="P143" s="39"/>
      <c r="Q143" s="39"/>
      <c r="R143" s="40" t="str">
        <f t="shared" si="2"/>
        <v>BLANK</v>
      </c>
      <c r="S143" s="38" t="e">
        <f t="shared" si="3"/>
        <v>#VALUE!</v>
      </c>
      <c r="T143" s="41"/>
      <c r="U143" s="41"/>
      <c r="V143" s="41"/>
      <c r="W143" s="42">
        <f t="shared" si="4"/>
        <v>0</v>
      </c>
      <c r="X143" s="3"/>
      <c r="Y143" s="3"/>
      <c r="Z143" s="3"/>
      <c r="AA143" s="32"/>
      <c r="AB143" s="43"/>
      <c r="AC143" s="3"/>
    </row>
    <row r="144" spans="1:29" ht="15.75" customHeight="1">
      <c r="A144" s="30">
        <f t="shared" si="52"/>
        <v>131</v>
      </c>
      <c r="B144" s="30"/>
      <c r="C144" s="31"/>
      <c r="D144" s="32"/>
      <c r="E144" s="31"/>
      <c r="F144" s="33"/>
      <c r="G144" s="32"/>
      <c r="H144" s="32"/>
      <c r="I144" s="34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35"/>
      <c r="K144" s="35"/>
      <c r="L144" s="44"/>
      <c r="M144" s="37" t="e">
        <f t="shared" ref="M144:N144" si="138">J144/L144</f>
        <v>#DIV/0!</v>
      </c>
      <c r="N144" s="38" t="e">
        <f t="shared" si="138"/>
        <v>#DIV/0!</v>
      </c>
      <c r="O144" s="37" t="str">
        <f t="shared" si="1"/>
        <v>BLANK</v>
      </c>
      <c r="P144" s="39"/>
      <c r="Q144" s="39"/>
      <c r="R144" s="40" t="str">
        <f t="shared" si="2"/>
        <v>BLANK</v>
      </c>
      <c r="S144" s="38" t="e">
        <f t="shared" si="3"/>
        <v>#VALUE!</v>
      </c>
      <c r="T144" s="41"/>
      <c r="U144" s="41"/>
      <c r="V144" s="41"/>
      <c r="W144" s="42">
        <f t="shared" si="4"/>
        <v>0</v>
      </c>
      <c r="X144" s="3"/>
      <c r="Y144" s="3"/>
      <c r="Z144" s="3"/>
      <c r="AA144" s="32"/>
      <c r="AB144" s="43"/>
      <c r="AC144" s="3"/>
    </row>
    <row r="145" spans="1:29" ht="15.75" customHeight="1">
      <c r="A145" s="30">
        <f t="shared" si="52"/>
        <v>132</v>
      </c>
      <c r="B145" s="30"/>
      <c r="C145" s="31"/>
      <c r="D145" s="32"/>
      <c r="E145" s="31"/>
      <c r="F145" s="33"/>
      <c r="G145" s="32"/>
      <c r="H145" s="32"/>
      <c r="I145" s="34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35"/>
      <c r="K145" s="35"/>
      <c r="L145" s="44"/>
      <c r="M145" s="37" t="e">
        <f t="shared" ref="M145:N145" si="139">J145/L145</f>
        <v>#DIV/0!</v>
      </c>
      <c r="N145" s="38" t="e">
        <f t="shared" si="139"/>
        <v>#DIV/0!</v>
      </c>
      <c r="O145" s="37" t="str">
        <f t="shared" si="1"/>
        <v>BLANK</v>
      </c>
      <c r="P145" s="39"/>
      <c r="Q145" s="39"/>
      <c r="R145" s="40" t="str">
        <f t="shared" si="2"/>
        <v>BLANK</v>
      </c>
      <c r="S145" s="38" t="e">
        <f t="shared" si="3"/>
        <v>#VALUE!</v>
      </c>
      <c r="T145" s="41"/>
      <c r="U145" s="41"/>
      <c r="V145" s="41"/>
      <c r="W145" s="42">
        <f t="shared" si="4"/>
        <v>0</v>
      </c>
      <c r="X145" s="3"/>
      <c r="Y145" s="3"/>
      <c r="Z145" s="3"/>
      <c r="AA145" s="32"/>
      <c r="AB145" s="43"/>
      <c r="AC145" s="3"/>
    </row>
    <row r="146" spans="1:29" ht="15.75" customHeight="1">
      <c r="A146" s="30">
        <f t="shared" si="52"/>
        <v>133</v>
      </c>
      <c r="B146" s="30"/>
      <c r="C146" s="31"/>
      <c r="D146" s="32"/>
      <c r="E146" s="31"/>
      <c r="F146" s="33"/>
      <c r="G146" s="32"/>
      <c r="H146" s="32"/>
      <c r="I146" s="34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35"/>
      <c r="K146" s="35"/>
      <c r="L146" s="44"/>
      <c r="M146" s="37" t="e">
        <f t="shared" ref="M146:N146" si="140">J146/L146</f>
        <v>#DIV/0!</v>
      </c>
      <c r="N146" s="38" t="e">
        <f t="shared" si="140"/>
        <v>#DIV/0!</v>
      </c>
      <c r="O146" s="37" t="str">
        <f t="shared" si="1"/>
        <v>BLANK</v>
      </c>
      <c r="P146" s="39"/>
      <c r="Q146" s="39"/>
      <c r="R146" s="40" t="str">
        <f t="shared" si="2"/>
        <v>BLANK</v>
      </c>
      <c r="S146" s="38" t="e">
        <f t="shared" si="3"/>
        <v>#VALUE!</v>
      </c>
      <c r="T146" s="41"/>
      <c r="U146" s="41"/>
      <c r="V146" s="41"/>
      <c r="W146" s="42">
        <f t="shared" si="4"/>
        <v>0</v>
      </c>
      <c r="X146" s="3"/>
      <c r="Y146" s="3"/>
      <c r="Z146" s="3"/>
      <c r="AA146" s="32"/>
      <c r="AB146" s="43"/>
      <c r="AC146" s="3"/>
    </row>
    <row r="147" spans="1:29" ht="15.75" customHeight="1">
      <c r="A147" s="30">
        <f t="shared" si="52"/>
        <v>134</v>
      </c>
      <c r="B147" s="30"/>
      <c r="C147" s="31"/>
      <c r="D147" s="32"/>
      <c r="E147" s="31"/>
      <c r="F147" s="33"/>
      <c r="G147" s="32"/>
      <c r="H147" s="32"/>
      <c r="I147" s="34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35"/>
      <c r="K147" s="35"/>
      <c r="L147" s="44"/>
      <c r="M147" s="37" t="e">
        <f t="shared" ref="M147:N147" si="141">J147/L147</f>
        <v>#DIV/0!</v>
      </c>
      <c r="N147" s="38" t="e">
        <f t="shared" si="141"/>
        <v>#DIV/0!</v>
      </c>
      <c r="O147" s="37" t="str">
        <f t="shared" si="1"/>
        <v>BLANK</v>
      </c>
      <c r="P147" s="39"/>
      <c r="Q147" s="39"/>
      <c r="R147" s="40" t="str">
        <f t="shared" si="2"/>
        <v>BLANK</v>
      </c>
      <c r="S147" s="38" t="e">
        <f t="shared" si="3"/>
        <v>#VALUE!</v>
      </c>
      <c r="T147" s="41"/>
      <c r="U147" s="41"/>
      <c r="V147" s="41"/>
      <c r="W147" s="42">
        <f t="shared" si="4"/>
        <v>0</v>
      </c>
      <c r="X147" s="3"/>
      <c r="Y147" s="3"/>
      <c r="Z147" s="3"/>
      <c r="AA147" s="32"/>
      <c r="AB147" s="43"/>
      <c r="AC147" s="3"/>
    </row>
    <row r="148" spans="1:29" ht="15.75" customHeight="1">
      <c r="A148" s="30">
        <f t="shared" si="52"/>
        <v>135</v>
      </c>
      <c r="B148" s="30"/>
      <c r="C148" s="31"/>
      <c r="D148" s="32"/>
      <c r="E148" s="31"/>
      <c r="F148" s="33"/>
      <c r="G148" s="32"/>
      <c r="H148" s="32"/>
      <c r="I148" s="34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35"/>
      <c r="K148" s="35"/>
      <c r="L148" s="44"/>
      <c r="M148" s="37" t="e">
        <f t="shared" ref="M148:N148" si="142">J148/L148</f>
        <v>#DIV/0!</v>
      </c>
      <c r="N148" s="38" t="e">
        <f t="shared" si="142"/>
        <v>#DIV/0!</v>
      </c>
      <c r="O148" s="37" t="str">
        <f t="shared" si="1"/>
        <v>BLANK</v>
      </c>
      <c r="P148" s="39"/>
      <c r="Q148" s="39"/>
      <c r="R148" s="40" t="str">
        <f t="shared" si="2"/>
        <v>BLANK</v>
      </c>
      <c r="S148" s="38" t="e">
        <f t="shared" si="3"/>
        <v>#VALUE!</v>
      </c>
      <c r="T148" s="41"/>
      <c r="U148" s="41"/>
      <c r="V148" s="41"/>
      <c r="W148" s="42">
        <f t="shared" si="4"/>
        <v>0</v>
      </c>
      <c r="X148" s="3"/>
      <c r="Y148" s="3"/>
      <c r="Z148" s="3"/>
      <c r="AA148" s="32"/>
      <c r="AB148" s="43"/>
      <c r="AC148" s="3"/>
    </row>
    <row r="149" spans="1:29" ht="15.75" customHeight="1">
      <c r="A149" s="30">
        <f t="shared" si="52"/>
        <v>136</v>
      </c>
      <c r="B149" s="30"/>
      <c r="C149" s="31"/>
      <c r="D149" s="32"/>
      <c r="E149" s="31"/>
      <c r="F149" s="33"/>
      <c r="G149" s="32"/>
      <c r="H149" s="32"/>
      <c r="I149" s="34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35"/>
      <c r="K149" s="35"/>
      <c r="L149" s="44"/>
      <c r="M149" s="37" t="e">
        <f t="shared" ref="M149:N149" si="143">J149/L149</f>
        <v>#DIV/0!</v>
      </c>
      <c r="N149" s="38" t="e">
        <f t="shared" si="143"/>
        <v>#DIV/0!</v>
      </c>
      <c r="O149" s="37" t="str">
        <f t="shared" si="1"/>
        <v>BLANK</v>
      </c>
      <c r="P149" s="39"/>
      <c r="Q149" s="39"/>
      <c r="R149" s="40" t="str">
        <f t="shared" si="2"/>
        <v>BLANK</v>
      </c>
      <c r="S149" s="38" t="e">
        <f t="shared" si="3"/>
        <v>#VALUE!</v>
      </c>
      <c r="T149" s="41"/>
      <c r="U149" s="41"/>
      <c r="V149" s="41"/>
      <c r="W149" s="42">
        <f t="shared" si="4"/>
        <v>0</v>
      </c>
      <c r="X149" s="3"/>
      <c r="Y149" s="3"/>
      <c r="Z149" s="3"/>
      <c r="AA149" s="32"/>
      <c r="AB149" s="43"/>
      <c r="AC149" s="3"/>
    </row>
    <row r="150" spans="1:29" ht="15.75" customHeight="1">
      <c r="A150" s="30">
        <f t="shared" si="52"/>
        <v>137</v>
      </c>
      <c r="B150" s="30"/>
      <c r="C150" s="31"/>
      <c r="D150" s="32"/>
      <c r="E150" s="31"/>
      <c r="F150" s="33"/>
      <c r="G150" s="32"/>
      <c r="H150" s="32"/>
      <c r="I150" s="34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35"/>
      <c r="K150" s="35"/>
      <c r="L150" s="44"/>
      <c r="M150" s="37" t="e">
        <f t="shared" ref="M150:N150" si="144">J150/L150</f>
        <v>#DIV/0!</v>
      </c>
      <c r="N150" s="38" t="e">
        <f t="shared" si="144"/>
        <v>#DIV/0!</v>
      </c>
      <c r="O150" s="37" t="str">
        <f t="shared" si="1"/>
        <v>BLANK</v>
      </c>
      <c r="P150" s="39"/>
      <c r="Q150" s="39"/>
      <c r="R150" s="40" t="str">
        <f t="shared" si="2"/>
        <v>BLANK</v>
      </c>
      <c r="S150" s="38" t="e">
        <f t="shared" si="3"/>
        <v>#VALUE!</v>
      </c>
      <c r="T150" s="41"/>
      <c r="U150" s="41"/>
      <c r="V150" s="41"/>
      <c r="W150" s="42">
        <f t="shared" si="4"/>
        <v>0</v>
      </c>
      <c r="X150" s="3"/>
      <c r="Y150" s="3"/>
      <c r="Z150" s="3"/>
      <c r="AA150" s="32"/>
      <c r="AB150" s="43"/>
      <c r="AC150" s="3"/>
    </row>
    <row r="151" spans="1:29" ht="15.75" customHeight="1">
      <c r="A151" s="30">
        <f t="shared" si="52"/>
        <v>138</v>
      </c>
      <c r="B151" s="30"/>
      <c r="C151" s="31"/>
      <c r="D151" s="32"/>
      <c r="E151" s="31"/>
      <c r="F151" s="33"/>
      <c r="G151" s="32"/>
      <c r="H151" s="32"/>
      <c r="I151" s="34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35"/>
      <c r="K151" s="35"/>
      <c r="L151" s="44"/>
      <c r="M151" s="37" t="e">
        <f t="shared" ref="M151:N151" si="145">J151/L151</f>
        <v>#DIV/0!</v>
      </c>
      <c r="N151" s="38" t="e">
        <f t="shared" si="145"/>
        <v>#DIV/0!</v>
      </c>
      <c r="O151" s="37" t="str">
        <f t="shared" si="1"/>
        <v>BLANK</v>
      </c>
      <c r="P151" s="39"/>
      <c r="Q151" s="39"/>
      <c r="R151" s="40" t="str">
        <f t="shared" si="2"/>
        <v>BLANK</v>
      </c>
      <c r="S151" s="38" t="e">
        <f t="shared" si="3"/>
        <v>#VALUE!</v>
      </c>
      <c r="T151" s="41"/>
      <c r="U151" s="41"/>
      <c r="V151" s="41"/>
      <c r="W151" s="42">
        <f t="shared" si="4"/>
        <v>0</v>
      </c>
      <c r="X151" s="3"/>
      <c r="Y151" s="3"/>
      <c r="Z151" s="3"/>
      <c r="AA151" s="32"/>
      <c r="AB151" s="43"/>
      <c r="AC151" s="3"/>
    </row>
    <row r="152" spans="1:29" ht="15.75" customHeight="1">
      <c r="A152" s="30">
        <f t="shared" si="52"/>
        <v>139</v>
      </c>
      <c r="B152" s="30"/>
      <c r="C152" s="31"/>
      <c r="D152" s="32"/>
      <c r="E152" s="31"/>
      <c r="F152" s="33"/>
      <c r="G152" s="32"/>
      <c r="H152" s="32"/>
      <c r="I152" s="34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35"/>
      <c r="K152" s="35"/>
      <c r="L152" s="44"/>
      <c r="M152" s="37" t="e">
        <f t="shared" ref="M152:N152" si="146">J152/L152</f>
        <v>#DIV/0!</v>
      </c>
      <c r="N152" s="38" t="e">
        <f t="shared" si="146"/>
        <v>#DIV/0!</v>
      </c>
      <c r="O152" s="37" t="str">
        <f t="shared" si="1"/>
        <v>BLANK</v>
      </c>
      <c r="P152" s="39"/>
      <c r="Q152" s="39"/>
      <c r="R152" s="40" t="str">
        <f t="shared" si="2"/>
        <v>BLANK</v>
      </c>
      <c r="S152" s="38" t="e">
        <f t="shared" si="3"/>
        <v>#VALUE!</v>
      </c>
      <c r="T152" s="41"/>
      <c r="U152" s="41"/>
      <c r="V152" s="41"/>
      <c r="W152" s="42">
        <f t="shared" si="4"/>
        <v>0</v>
      </c>
      <c r="X152" s="3"/>
      <c r="Y152" s="3"/>
      <c r="Z152" s="3"/>
      <c r="AA152" s="32"/>
      <c r="AB152" s="43"/>
      <c r="AC152" s="3"/>
    </row>
    <row r="153" spans="1:29" ht="15.75" customHeight="1">
      <c r="A153" s="30">
        <f t="shared" si="52"/>
        <v>140</v>
      </c>
      <c r="B153" s="30"/>
      <c r="C153" s="31"/>
      <c r="D153" s="32"/>
      <c r="E153" s="31"/>
      <c r="F153" s="33"/>
      <c r="G153" s="32"/>
      <c r="H153" s="32"/>
      <c r="I153" s="34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35"/>
      <c r="K153" s="35"/>
      <c r="L153" s="44"/>
      <c r="M153" s="37" t="e">
        <f t="shared" ref="M153:N153" si="147">J153/L153</f>
        <v>#DIV/0!</v>
      </c>
      <c r="N153" s="38" t="e">
        <f t="shared" si="147"/>
        <v>#DIV/0!</v>
      </c>
      <c r="O153" s="37" t="str">
        <f t="shared" si="1"/>
        <v>BLANK</v>
      </c>
      <c r="P153" s="39"/>
      <c r="Q153" s="39"/>
      <c r="R153" s="40" t="str">
        <f t="shared" si="2"/>
        <v>BLANK</v>
      </c>
      <c r="S153" s="38" t="e">
        <f t="shared" si="3"/>
        <v>#VALUE!</v>
      </c>
      <c r="T153" s="41"/>
      <c r="U153" s="41"/>
      <c r="V153" s="41"/>
      <c r="W153" s="42">
        <f t="shared" si="4"/>
        <v>0</v>
      </c>
      <c r="X153" s="3"/>
      <c r="Y153" s="3"/>
      <c r="Z153" s="3"/>
      <c r="AA153" s="32"/>
      <c r="AB153" s="43"/>
      <c r="AC153" s="3"/>
    </row>
    <row r="154" spans="1:29" ht="15.75" customHeight="1">
      <c r="A154" s="30">
        <f t="shared" si="52"/>
        <v>141</v>
      </c>
      <c r="B154" s="30"/>
      <c r="C154" s="31"/>
      <c r="D154" s="32"/>
      <c r="E154" s="31"/>
      <c r="F154" s="33"/>
      <c r="G154" s="32"/>
      <c r="H154" s="32"/>
      <c r="I154" s="34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35"/>
      <c r="K154" s="35"/>
      <c r="L154" s="44"/>
      <c r="M154" s="37" t="e">
        <f t="shared" ref="M154:N154" si="148">J154/L154</f>
        <v>#DIV/0!</v>
      </c>
      <c r="N154" s="38" t="e">
        <f t="shared" si="148"/>
        <v>#DIV/0!</v>
      </c>
      <c r="O154" s="37" t="str">
        <f t="shared" si="1"/>
        <v>BLANK</v>
      </c>
      <c r="P154" s="39"/>
      <c r="Q154" s="39"/>
      <c r="R154" s="40" t="str">
        <f t="shared" si="2"/>
        <v>BLANK</v>
      </c>
      <c r="S154" s="38" t="e">
        <f t="shared" si="3"/>
        <v>#VALUE!</v>
      </c>
      <c r="T154" s="41"/>
      <c r="U154" s="41"/>
      <c r="V154" s="41"/>
      <c r="W154" s="42">
        <f t="shared" si="4"/>
        <v>0</v>
      </c>
      <c r="X154" s="3"/>
      <c r="Y154" s="3"/>
      <c r="Z154" s="3"/>
      <c r="AA154" s="32"/>
      <c r="AB154" s="43"/>
      <c r="AC154" s="3"/>
    </row>
    <row r="155" spans="1:29" ht="15.75" customHeight="1">
      <c r="A155" s="30">
        <f t="shared" si="52"/>
        <v>142</v>
      </c>
      <c r="B155" s="30"/>
      <c r="C155" s="31"/>
      <c r="D155" s="32"/>
      <c r="E155" s="31"/>
      <c r="F155" s="33"/>
      <c r="G155" s="32"/>
      <c r="H155" s="32"/>
      <c r="I155" s="34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35"/>
      <c r="K155" s="35"/>
      <c r="L155" s="44"/>
      <c r="M155" s="37" t="e">
        <f t="shared" ref="M155:N155" si="149">J155/L155</f>
        <v>#DIV/0!</v>
      </c>
      <c r="N155" s="38" t="e">
        <f t="shared" si="149"/>
        <v>#DIV/0!</v>
      </c>
      <c r="O155" s="37" t="str">
        <f t="shared" si="1"/>
        <v>BLANK</v>
      </c>
      <c r="P155" s="39"/>
      <c r="Q155" s="39"/>
      <c r="R155" s="40" t="str">
        <f t="shared" si="2"/>
        <v>BLANK</v>
      </c>
      <c r="S155" s="38" t="e">
        <f t="shared" si="3"/>
        <v>#VALUE!</v>
      </c>
      <c r="T155" s="41"/>
      <c r="U155" s="41"/>
      <c r="V155" s="41"/>
      <c r="W155" s="42">
        <f t="shared" si="4"/>
        <v>0</v>
      </c>
      <c r="X155" s="3"/>
      <c r="Y155" s="3"/>
      <c r="Z155" s="3"/>
      <c r="AA155" s="32"/>
      <c r="AB155" s="43"/>
      <c r="AC155" s="3"/>
    </row>
    <row r="156" spans="1:29" ht="15.75" customHeight="1">
      <c r="A156" s="30">
        <f t="shared" si="52"/>
        <v>143</v>
      </c>
      <c r="B156" s="30"/>
      <c r="C156" s="31"/>
      <c r="D156" s="32"/>
      <c r="E156" s="31"/>
      <c r="F156" s="33"/>
      <c r="G156" s="32"/>
      <c r="H156" s="32"/>
      <c r="I156" s="34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35"/>
      <c r="K156" s="35"/>
      <c r="L156" s="44"/>
      <c r="M156" s="37" t="e">
        <f t="shared" ref="M156:N156" si="150">J156/L156</f>
        <v>#DIV/0!</v>
      </c>
      <c r="N156" s="38" t="e">
        <f t="shared" si="150"/>
        <v>#DIV/0!</v>
      </c>
      <c r="O156" s="37" t="str">
        <f t="shared" si="1"/>
        <v>BLANK</v>
      </c>
      <c r="P156" s="39"/>
      <c r="Q156" s="39"/>
      <c r="R156" s="40" t="str">
        <f t="shared" si="2"/>
        <v>BLANK</v>
      </c>
      <c r="S156" s="38" t="e">
        <f t="shared" si="3"/>
        <v>#VALUE!</v>
      </c>
      <c r="T156" s="41"/>
      <c r="U156" s="41"/>
      <c r="V156" s="41"/>
      <c r="W156" s="42">
        <f t="shared" si="4"/>
        <v>0</v>
      </c>
      <c r="X156" s="3"/>
      <c r="Y156" s="3"/>
      <c r="Z156" s="3"/>
      <c r="AA156" s="32"/>
      <c r="AB156" s="43"/>
      <c r="AC156" s="3"/>
    </row>
    <row r="157" spans="1:29" ht="15.75" customHeight="1">
      <c r="A157" s="30">
        <f t="shared" si="52"/>
        <v>144</v>
      </c>
      <c r="B157" s="30"/>
      <c r="C157" s="31"/>
      <c r="D157" s="32"/>
      <c r="E157" s="31"/>
      <c r="F157" s="33"/>
      <c r="G157" s="32"/>
      <c r="H157" s="32"/>
      <c r="I157" s="34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35"/>
      <c r="K157" s="35"/>
      <c r="L157" s="44"/>
      <c r="M157" s="37" t="e">
        <f t="shared" ref="M157:N157" si="151">J157/L157</f>
        <v>#DIV/0!</v>
      </c>
      <c r="N157" s="38" t="e">
        <f t="shared" si="151"/>
        <v>#DIV/0!</v>
      </c>
      <c r="O157" s="37" t="str">
        <f t="shared" si="1"/>
        <v>BLANK</v>
      </c>
      <c r="P157" s="39"/>
      <c r="Q157" s="39"/>
      <c r="R157" s="40" t="str">
        <f t="shared" si="2"/>
        <v>BLANK</v>
      </c>
      <c r="S157" s="38" t="e">
        <f t="shared" si="3"/>
        <v>#VALUE!</v>
      </c>
      <c r="T157" s="41"/>
      <c r="U157" s="41"/>
      <c r="V157" s="41"/>
      <c r="W157" s="42">
        <f t="shared" si="4"/>
        <v>0</v>
      </c>
      <c r="X157" s="3"/>
      <c r="Y157" s="3"/>
      <c r="Z157" s="3"/>
      <c r="AA157" s="32"/>
      <c r="AB157" s="43"/>
      <c r="AC157" s="3"/>
    </row>
    <row r="158" spans="1:29" ht="15.75" customHeight="1">
      <c r="A158" s="30">
        <f t="shared" si="52"/>
        <v>145</v>
      </c>
      <c r="B158" s="30"/>
      <c r="C158" s="31"/>
      <c r="D158" s="32"/>
      <c r="E158" s="31"/>
      <c r="F158" s="33"/>
      <c r="G158" s="32"/>
      <c r="H158" s="32"/>
      <c r="I158" s="34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35"/>
      <c r="K158" s="35"/>
      <c r="L158" s="44"/>
      <c r="M158" s="37" t="e">
        <f t="shared" ref="M158:N158" si="152">J158/L158</f>
        <v>#DIV/0!</v>
      </c>
      <c r="N158" s="38" t="e">
        <f t="shared" si="152"/>
        <v>#DIV/0!</v>
      </c>
      <c r="O158" s="37" t="str">
        <f t="shared" si="1"/>
        <v>BLANK</v>
      </c>
      <c r="P158" s="39"/>
      <c r="Q158" s="39"/>
      <c r="R158" s="40" t="str">
        <f t="shared" si="2"/>
        <v>BLANK</v>
      </c>
      <c r="S158" s="38" t="e">
        <f t="shared" si="3"/>
        <v>#VALUE!</v>
      </c>
      <c r="T158" s="41"/>
      <c r="U158" s="41"/>
      <c r="V158" s="41"/>
      <c r="W158" s="42">
        <f t="shared" si="4"/>
        <v>0</v>
      </c>
      <c r="X158" s="3"/>
      <c r="Y158" s="3"/>
      <c r="Z158" s="3"/>
      <c r="AA158" s="32"/>
      <c r="AB158" s="43"/>
      <c r="AC158" s="3"/>
    </row>
    <row r="159" spans="1:29" ht="15.75" customHeight="1">
      <c r="A159" s="30">
        <f t="shared" si="52"/>
        <v>146</v>
      </c>
      <c r="B159" s="30"/>
      <c r="C159" s="31"/>
      <c r="D159" s="32"/>
      <c r="E159" s="31"/>
      <c r="F159" s="33"/>
      <c r="G159" s="32"/>
      <c r="H159" s="32"/>
      <c r="I159" s="34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35"/>
      <c r="K159" s="35"/>
      <c r="L159" s="44"/>
      <c r="M159" s="37" t="e">
        <f t="shared" ref="M159:N159" si="153">J159/L159</f>
        <v>#DIV/0!</v>
      </c>
      <c r="N159" s="38" t="e">
        <f t="shared" si="153"/>
        <v>#DIV/0!</v>
      </c>
      <c r="O159" s="37" t="str">
        <f t="shared" si="1"/>
        <v>BLANK</v>
      </c>
      <c r="P159" s="39"/>
      <c r="Q159" s="39"/>
      <c r="R159" s="40" t="str">
        <f t="shared" si="2"/>
        <v>BLANK</v>
      </c>
      <c r="S159" s="38" t="e">
        <f t="shared" si="3"/>
        <v>#VALUE!</v>
      </c>
      <c r="T159" s="41"/>
      <c r="U159" s="41"/>
      <c r="V159" s="41"/>
      <c r="W159" s="42">
        <f t="shared" si="4"/>
        <v>0</v>
      </c>
      <c r="X159" s="3"/>
      <c r="Y159" s="3"/>
      <c r="Z159" s="3"/>
      <c r="AA159" s="32"/>
      <c r="AB159" s="43"/>
      <c r="AC159" s="3"/>
    </row>
    <row r="160" spans="1:29" ht="15.75" customHeight="1">
      <c r="A160" s="30">
        <f t="shared" si="52"/>
        <v>147</v>
      </c>
      <c r="B160" s="30"/>
      <c r="C160" s="31"/>
      <c r="D160" s="32"/>
      <c r="E160" s="31"/>
      <c r="F160" s="33"/>
      <c r="G160" s="32"/>
      <c r="H160" s="32"/>
      <c r="I160" s="34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35"/>
      <c r="K160" s="35"/>
      <c r="L160" s="44"/>
      <c r="M160" s="37" t="e">
        <f t="shared" ref="M160:N160" si="154">J160/L160</f>
        <v>#DIV/0!</v>
      </c>
      <c r="N160" s="38" t="e">
        <f t="shared" si="154"/>
        <v>#DIV/0!</v>
      </c>
      <c r="O160" s="37" t="str">
        <f t="shared" si="1"/>
        <v>BLANK</v>
      </c>
      <c r="P160" s="39"/>
      <c r="Q160" s="39"/>
      <c r="R160" s="40" t="str">
        <f t="shared" si="2"/>
        <v>BLANK</v>
      </c>
      <c r="S160" s="38" t="e">
        <f t="shared" si="3"/>
        <v>#VALUE!</v>
      </c>
      <c r="T160" s="41"/>
      <c r="U160" s="41"/>
      <c r="V160" s="41"/>
      <c r="W160" s="42">
        <f t="shared" si="4"/>
        <v>0</v>
      </c>
      <c r="X160" s="3"/>
      <c r="Y160" s="3"/>
      <c r="Z160" s="3"/>
      <c r="AA160" s="32"/>
      <c r="AB160" s="43"/>
      <c r="AC160" s="3"/>
    </row>
    <row r="161" spans="1:29" ht="15.75" customHeight="1">
      <c r="A161" s="30">
        <f t="shared" si="52"/>
        <v>148</v>
      </c>
      <c r="B161" s="30"/>
      <c r="C161" s="31"/>
      <c r="D161" s="32"/>
      <c r="E161" s="31"/>
      <c r="F161" s="33"/>
      <c r="G161" s="32"/>
      <c r="H161" s="32"/>
      <c r="I161" s="34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35"/>
      <c r="K161" s="35"/>
      <c r="L161" s="44"/>
      <c r="M161" s="37" t="e">
        <f t="shared" ref="M161:N161" si="155">J161/L161</f>
        <v>#DIV/0!</v>
      </c>
      <c r="N161" s="38" t="e">
        <f t="shared" si="155"/>
        <v>#DIV/0!</v>
      </c>
      <c r="O161" s="37" t="str">
        <f t="shared" si="1"/>
        <v>BLANK</v>
      </c>
      <c r="P161" s="39"/>
      <c r="Q161" s="39"/>
      <c r="R161" s="40" t="str">
        <f t="shared" si="2"/>
        <v>BLANK</v>
      </c>
      <c r="S161" s="38" t="e">
        <f t="shared" si="3"/>
        <v>#VALUE!</v>
      </c>
      <c r="T161" s="41"/>
      <c r="U161" s="41"/>
      <c r="V161" s="41"/>
      <c r="W161" s="42">
        <f t="shared" si="4"/>
        <v>0</v>
      </c>
      <c r="X161" s="3"/>
      <c r="Y161" s="3"/>
      <c r="Z161" s="3"/>
      <c r="AA161" s="32"/>
      <c r="AB161" s="43"/>
      <c r="AC161" s="3"/>
    </row>
    <row r="162" spans="1:29" ht="15.75" customHeight="1">
      <c r="A162" s="30">
        <f t="shared" si="52"/>
        <v>149</v>
      </c>
      <c r="B162" s="30"/>
      <c r="C162" s="31"/>
      <c r="D162" s="32"/>
      <c r="E162" s="31"/>
      <c r="F162" s="33"/>
      <c r="G162" s="32"/>
      <c r="H162" s="32"/>
      <c r="I162" s="34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35"/>
      <c r="K162" s="35"/>
      <c r="L162" s="44"/>
      <c r="M162" s="37" t="e">
        <f t="shared" ref="M162:N162" si="156">J162/L162</f>
        <v>#DIV/0!</v>
      </c>
      <c r="N162" s="38" t="e">
        <f t="shared" si="156"/>
        <v>#DIV/0!</v>
      </c>
      <c r="O162" s="37" t="str">
        <f t="shared" si="1"/>
        <v>BLANK</v>
      </c>
      <c r="P162" s="39"/>
      <c r="Q162" s="39"/>
      <c r="R162" s="40" t="str">
        <f t="shared" si="2"/>
        <v>BLANK</v>
      </c>
      <c r="S162" s="38" t="e">
        <f t="shared" si="3"/>
        <v>#VALUE!</v>
      </c>
      <c r="T162" s="41"/>
      <c r="U162" s="41"/>
      <c r="V162" s="41"/>
      <c r="W162" s="42">
        <f t="shared" si="4"/>
        <v>0</v>
      </c>
      <c r="X162" s="3"/>
      <c r="Y162" s="3"/>
      <c r="Z162" s="3"/>
      <c r="AA162" s="32"/>
      <c r="AB162" s="43"/>
      <c r="AC162" s="3"/>
    </row>
    <row r="163" spans="1:29" ht="15.75" customHeight="1">
      <c r="A163" s="30">
        <f t="shared" si="52"/>
        <v>150</v>
      </c>
      <c r="B163" s="30"/>
      <c r="C163" s="31"/>
      <c r="D163" s="32"/>
      <c r="E163" s="31"/>
      <c r="F163" s="33"/>
      <c r="G163" s="32"/>
      <c r="H163" s="32"/>
      <c r="I163" s="34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35"/>
      <c r="K163" s="35"/>
      <c r="L163" s="44"/>
      <c r="M163" s="37" t="e">
        <f t="shared" ref="M163:N163" si="157">J163/L163</f>
        <v>#DIV/0!</v>
      </c>
      <c r="N163" s="38" t="e">
        <f t="shared" si="157"/>
        <v>#DIV/0!</v>
      </c>
      <c r="O163" s="37" t="str">
        <f t="shared" si="1"/>
        <v>BLANK</v>
      </c>
      <c r="P163" s="39"/>
      <c r="Q163" s="39"/>
      <c r="R163" s="40" t="str">
        <f t="shared" si="2"/>
        <v>BLANK</v>
      </c>
      <c r="S163" s="38" t="e">
        <f t="shared" si="3"/>
        <v>#VALUE!</v>
      </c>
      <c r="T163" s="41"/>
      <c r="U163" s="41"/>
      <c r="V163" s="41"/>
      <c r="W163" s="42">
        <f t="shared" si="4"/>
        <v>0</v>
      </c>
      <c r="X163" s="3"/>
      <c r="Y163" s="3"/>
      <c r="Z163" s="3"/>
      <c r="AA163" s="32"/>
      <c r="AB163" s="43"/>
      <c r="AC163" s="3"/>
    </row>
    <row r="164" spans="1:29" ht="15.75" customHeight="1">
      <c r="A164" s="30">
        <f t="shared" si="52"/>
        <v>151</v>
      </c>
      <c r="B164" s="30"/>
      <c r="C164" s="31"/>
      <c r="D164" s="32"/>
      <c r="E164" s="31"/>
      <c r="F164" s="33"/>
      <c r="G164" s="32"/>
      <c r="H164" s="32"/>
      <c r="I164" s="34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35"/>
      <c r="K164" s="35"/>
      <c r="L164" s="44"/>
      <c r="M164" s="37" t="e">
        <f t="shared" ref="M164:N164" si="158">J164/L164</f>
        <v>#DIV/0!</v>
      </c>
      <c r="N164" s="38" t="e">
        <f t="shared" si="158"/>
        <v>#DIV/0!</v>
      </c>
      <c r="O164" s="37" t="str">
        <f t="shared" si="1"/>
        <v>BLANK</v>
      </c>
      <c r="P164" s="39"/>
      <c r="Q164" s="39"/>
      <c r="R164" s="40" t="str">
        <f t="shared" si="2"/>
        <v>BLANK</v>
      </c>
      <c r="S164" s="38" t="e">
        <f t="shared" si="3"/>
        <v>#VALUE!</v>
      </c>
      <c r="T164" s="41"/>
      <c r="U164" s="41"/>
      <c r="V164" s="41"/>
      <c r="W164" s="42">
        <f t="shared" si="4"/>
        <v>0</v>
      </c>
      <c r="X164" s="3"/>
      <c r="Y164" s="3"/>
      <c r="Z164" s="3"/>
      <c r="AA164" s="32"/>
      <c r="AB164" s="43"/>
      <c r="AC164" s="3"/>
    </row>
    <row r="165" spans="1:29" ht="15.75" customHeight="1">
      <c r="A165" s="30">
        <f t="shared" si="52"/>
        <v>152</v>
      </c>
      <c r="B165" s="30"/>
      <c r="C165" s="31"/>
      <c r="D165" s="32"/>
      <c r="E165" s="31"/>
      <c r="F165" s="33"/>
      <c r="G165" s="32"/>
      <c r="H165" s="32"/>
      <c r="I165" s="34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35"/>
      <c r="K165" s="35"/>
      <c r="L165" s="44"/>
      <c r="M165" s="37" t="e">
        <f t="shared" ref="M165:N165" si="159">J165/L165</f>
        <v>#DIV/0!</v>
      </c>
      <c r="N165" s="38" t="e">
        <f t="shared" si="159"/>
        <v>#DIV/0!</v>
      </c>
      <c r="O165" s="37" t="str">
        <f t="shared" si="1"/>
        <v>BLANK</v>
      </c>
      <c r="P165" s="39"/>
      <c r="Q165" s="39"/>
      <c r="R165" s="40" t="str">
        <f t="shared" si="2"/>
        <v>BLANK</v>
      </c>
      <c r="S165" s="38" t="e">
        <f t="shared" si="3"/>
        <v>#VALUE!</v>
      </c>
      <c r="T165" s="41"/>
      <c r="U165" s="41"/>
      <c r="V165" s="41"/>
      <c r="W165" s="42">
        <f t="shared" si="4"/>
        <v>0</v>
      </c>
      <c r="X165" s="3"/>
      <c r="Y165" s="3"/>
      <c r="Z165" s="3"/>
      <c r="AA165" s="32"/>
      <c r="AB165" s="43"/>
      <c r="AC165" s="3"/>
    </row>
    <row r="166" spans="1:29" ht="15.75" customHeight="1">
      <c r="A166" s="30">
        <f t="shared" si="52"/>
        <v>153</v>
      </c>
      <c r="B166" s="30"/>
      <c r="C166" s="31"/>
      <c r="D166" s="32"/>
      <c r="E166" s="31"/>
      <c r="F166" s="33"/>
      <c r="G166" s="32"/>
      <c r="H166" s="32"/>
      <c r="I166" s="34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35"/>
      <c r="K166" s="35"/>
      <c r="L166" s="44"/>
      <c r="M166" s="37" t="e">
        <f t="shared" ref="M166:N166" si="160">J166/L166</f>
        <v>#DIV/0!</v>
      </c>
      <c r="N166" s="38" t="e">
        <f t="shared" si="160"/>
        <v>#DIV/0!</v>
      </c>
      <c r="O166" s="37" t="str">
        <f t="shared" si="1"/>
        <v>BLANK</v>
      </c>
      <c r="P166" s="39"/>
      <c r="Q166" s="39"/>
      <c r="R166" s="40" t="str">
        <f t="shared" si="2"/>
        <v>BLANK</v>
      </c>
      <c r="S166" s="38" t="e">
        <f t="shared" si="3"/>
        <v>#VALUE!</v>
      </c>
      <c r="T166" s="41"/>
      <c r="U166" s="41"/>
      <c r="V166" s="41"/>
      <c r="W166" s="42">
        <f t="shared" si="4"/>
        <v>0</v>
      </c>
      <c r="X166" s="3"/>
      <c r="Y166" s="3"/>
      <c r="Z166" s="3"/>
      <c r="AA166" s="32"/>
      <c r="AB166" s="43"/>
      <c r="AC166" s="3"/>
    </row>
    <row r="167" spans="1:29" ht="15.75" customHeight="1">
      <c r="A167" s="30">
        <f t="shared" si="52"/>
        <v>154</v>
      </c>
      <c r="B167" s="30"/>
      <c r="C167" s="31"/>
      <c r="D167" s="32"/>
      <c r="E167" s="31"/>
      <c r="F167" s="33"/>
      <c r="G167" s="32"/>
      <c r="H167" s="32"/>
      <c r="I167" s="34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35"/>
      <c r="K167" s="35"/>
      <c r="L167" s="44"/>
      <c r="M167" s="37" t="e">
        <f t="shared" ref="M167:N167" si="161">J167/L167</f>
        <v>#DIV/0!</v>
      </c>
      <c r="N167" s="38" t="e">
        <f t="shared" si="161"/>
        <v>#DIV/0!</v>
      </c>
      <c r="O167" s="37" t="str">
        <f t="shared" si="1"/>
        <v>BLANK</v>
      </c>
      <c r="P167" s="39"/>
      <c r="Q167" s="39"/>
      <c r="R167" s="40" t="str">
        <f t="shared" si="2"/>
        <v>BLANK</v>
      </c>
      <c r="S167" s="38" t="e">
        <f t="shared" si="3"/>
        <v>#VALUE!</v>
      </c>
      <c r="T167" s="41"/>
      <c r="U167" s="41"/>
      <c r="V167" s="41"/>
      <c r="W167" s="42">
        <f t="shared" si="4"/>
        <v>0</v>
      </c>
      <c r="X167" s="3"/>
      <c r="Y167" s="3"/>
      <c r="Z167" s="3"/>
      <c r="AA167" s="32"/>
      <c r="AB167" s="43"/>
      <c r="AC167" s="3"/>
    </row>
    <row r="168" spans="1:29" ht="15.75" customHeight="1">
      <c r="A168" s="30">
        <f t="shared" si="52"/>
        <v>155</v>
      </c>
      <c r="B168" s="30"/>
      <c r="C168" s="31"/>
      <c r="D168" s="32"/>
      <c r="E168" s="31"/>
      <c r="F168" s="33"/>
      <c r="G168" s="32"/>
      <c r="H168" s="32"/>
      <c r="I168" s="34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35"/>
      <c r="K168" s="35"/>
      <c r="L168" s="44"/>
      <c r="M168" s="37" t="e">
        <f t="shared" ref="M168:N168" si="162">J168/L168</f>
        <v>#DIV/0!</v>
      </c>
      <c r="N168" s="38" t="e">
        <f t="shared" si="162"/>
        <v>#DIV/0!</v>
      </c>
      <c r="O168" s="37" t="str">
        <f t="shared" si="1"/>
        <v>BLANK</v>
      </c>
      <c r="P168" s="39"/>
      <c r="Q168" s="39"/>
      <c r="R168" s="40" t="str">
        <f t="shared" si="2"/>
        <v>BLANK</v>
      </c>
      <c r="S168" s="38" t="e">
        <f t="shared" si="3"/>
        <v>#VALUE!</v>
      </c>
      <c r="T168" s="41"/>
      <c r="U168" s="41"/>
      <c r="V168" s="41"/>
      <c r="W168" s="42">
        <f t="shared" si="4"/>
        <v>0</v>
      </c>
      <c r="X168" s="3"/>
      <c r="Y168" s="3"/>
      <c r="Z168" s="3"/>
      <c r="AA168" s="32"/>
      <c r="AB168" s="43"/>
      <c r="AC168" s="3"/>
    </row>
    <row r="169" spans="1:29" ht="15.75" customHeight="1">
      <c r="A169" s="30">
        <f t="shared" si="52"/>
        <v>156</v>
      </c>
      <c r="B169" s="30"/>
      <c r="C169" s="31"/>
      <c r="D169" s="32"/>
      <c r="E169" s="31"/>
      <c r="F169" s="33"/>
      <c r="G169" s="32"/>
      <c r="H169" s="32"/>
      <c r="I169" s="34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35"/>
      <c r="K169" s="35"/>
      <c r="L169" s="44"/>
      <c r="M169" s="37" t="e">
        <f t="shared" ref="M169:N169" si="163">J169/L169</f>
        <v>#DIV/0!</v>
      </c>
      <c r="N169" s="38" t="e">
        <f t="shared" si="163"/>
        <v>#DIV/0!</v>
      </c>
      <c r="O169" s="37" t="str">
        <f t="shared" si="1"/>
        <v>BLANK</v>
      </c>
      <c r="P169" s="39"/>
      <c r="Q169" s="39"/>
      <c r="R169" s="40" t="str">
        <f t="shared" si="2"/>
        <v>BLANK</v>
      </c>
      <c r="S169" s="38" t="e">
        <f t="shared" si="3"/>
        <v>#VALUE!</v>
      </c>
      <c r="T169" s="41"/>
      <c r="U169" s="41"/>
      <c r="V169" s="41"/>
      <c r="W169" s="42">
        <f t="shared" si="4"/>
        <v>0</v>
      </c>
      <c r="X169" s="3"/>
      <c r="Y169" s="3"/>
      <c r="Z169" s="3"/>
      <c r="AA169" s="32"/>
      <c r="AB169" s="43"/>
      <c r="AC169" s="3"/>
    </row>
    <row r="170" spans="1:29" ht="15.75" customHeight="1">
      <c r="A170" s="30">
        <f t="shared" si="52"/>
        <v>157</v>
      </c>
      <c r="B170" s="30"/>
      <c r="C170" s="31"/>
      <c r="D170" s="32"/>
      <c r="E170" s="31"/>
      <c r="F170" s="33"/>
      <c r="G170" s="32"/>
      <c r="H170" s="32"/>
      <c r="I170" s="34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35"/>
      <c r="K170" s="35"/>
      <c r="L170" s="44"/>
      <c r="M170" s="37" t="e">
        <f t="shared" ref="M170:N170" si="164">J170/L170</f>
        <v>#DIV/0!</v>
      </c>
      <c r="N170" s="38" t="e">
        <f t="shared" si="164"/>
        <v>#DIV/0!</v>
      </c>
      <c r="O170" s="37" t="str">
        <f t="shared" si="1"/>
        <v>BLANK</v>
      </c>
      <c r="P170" s="39"/>
      <c r="Q170" s="39"/>
      <c r="R170" s="40" t="str">
        <f t="shared" si="2"/>
        <v>BLANK</v>
      </c>
      <c r="S170" s="38" t="e">
        <f t="shared" si="3"/>
        <v>#VALUE!</v>
      </c>
      <c r="T170" s="41"/>
      <c r="U170" s="41"/>
      <c r="V170" s="41"/>
      <c r="W170" s="42">
        <f t="shared" si="4"/>
        <v>0</v>
      </c>
      <c r="X170" s="3"/>
      <c r="Y170" s="3"/>
      <c r="Z170" s="3"/>
      <c r="AA170" s="32"/>
      <c r="AB170" s="43"/>
      <c r="AC170" s="3"/>
    </row>
    <row r="171" spans="1:29" ht="15.75" customHeight="1">
      <c r="A171" s="30">
        <f t="shared" si="52"/>
        <v>158</v>
      </c>
      <c r="B171" s="30"/>
      <c r="C171" s="31"/>
      <c r="D171" s="32"/>
      <c r="E171" s="31"/>
      <c r="F171" s="33"/>
      <c r="G171" s="32"/>
      <c r="H171" s="32"/>
      <c r="I171" s="34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35"/>
      <c r="K171" s="35"/>
      <c r="L171" s="44"/>
      <c r="M171" s="37" t="e">
        <f t="shared" ref="M171:N171" si="165">J171/L171</f>
        <v>#DIV/0!</v>
      </c>
      <c r="N171" s="38" t="e">
        <f t="shared" si="165"/>
        <v>#DIV/0!</v>
      </c>
      <c r="O171" s="37" t="str">
        <f t="shared" si="1"/>
        <v>BLANK</v>
      </c>
      <c r="P171" s="39"/>
      <c r="Q171" s="39"/>
      <c r="R171" s="40" t="str">
        <f t="shared" si="2"/>
        <v>BLANK</v>
      </c>
      <c r="S171" s="38" t="e">
        <f t="shared" si="3"/>
        <v>#VALUE!</v>
      </c>
      <c r="T171" s="41"/>
      <c r="U171" s="41"/>
      <c r="V171" s="41"/>
      <c r="W171" s="42">
        <f t="shared" si="4"/>
        <v>0</v>
      </c>
      <c r="X171" s="3"/>
      <c r="Y171" s="3"/>
      <c r="Z171" s="3"/>
      <c r="AA171" s="32"/>
      <c r="AB171" s="43"/>
      <c r="AC171" s="3"/>
    </row>
    <row r="172" spans="1:29" ht="15.75" customHeight="1">
      <c r="A172" s="30">
        <f t="shared" si="52"/>
        <v>159</v>
      </c>
      <c r="B172" s="30"/>
      <c r="C172" s="31"/>
      <c r="D172" s="32"/>
      <c r="E172" s="31"/>
      <c r="F172" s="33"/>
      <c r="G172" s="32"/>
      <c r="H172" s="32"/>
      <c r="I172" s="34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35"/>
      <c r="K172" s="35"/>
      <c r="L172" s="44"/>
      <c r="M172" s="37" t="e">
        <f t="shared" ref="M172:N172" si="166">J172/L172</f>
        <v>#DIV/0!</v>
      </c>
      <c r="N172" s="38" t="e">
        <f t="shared" si="166"/>
        <v>#DIV/0!</v>
      </c>
      <c r="O172" s="37" t="str">
        <f t="shared" si="1"/>
        <v>BLANK</v>
      </c>
      <c r="P172" s="39"/>
      <c r="Q172" s="39"/>
      <c r="R172" s="40" t="str">
        <f t="shared" si="2"/>
        <v>BLANK</v>
      </c>
      <c r="S172" s="38" t="e">
        <f t="shared" si="3"/>
        <v>#VALUE!</v>
      </c>
      <c r="T172" s="41"/>
      <c r="U172" s="41"/>
      <c r="V172" s="41"/>
      <c r="W172" s="42">
        <f t="shared" si="4"/>
        <v>0</v>
      </c>
      <c r="X172" s="3"/>
      <c r="Y172" s="3"/>
      <c r="Z172" s="3"/>
      <c r="AA172" s="32"/>
      <c r="AB172" s="43"/>
      <c r="AC172" s="3"/>
    </row>
    <row r="173" spans="1:29" ht="15.75" customHeight="1">
      <c r="A173" s="30">
        <f t="shared" si="52"/>
        <v>160</v>
      </c>
      <c r="B173" s="30"/>
      <c r="C173" s="31"/>
      <c r="D173" s="32"/>
      <c r="E173" s="31"/>
      <c r="F173" s="33"/>
      <c r="G173" s="32"/>
      <c r="H173" s="32"/>
      <c r="I173" s="34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35"/>
      <c r="K173" s="35"/>
      <c r="L173" s="44"/>
      <c r="M173" s="37" t="e">
        <f t="shared" ref="M173:N173" si="167">J173/L173</f>
        <v>#DIV/0!</v>
      </c>
      <c r="N173" s="38" t="e">
        <f t="shared" si="167"/>
        <v>#DIV/0!</v>
      </c>
      <c r="O173" s="37" t="str">
        <f t="shared" si="1"/>
        <v>BLANK</v>
      </c>
      <c r="P173" s="39"/>
      <c r="Q173" s="39"/>
      <c r="R173" s="40" t="str">
        <f t="shared" si="2"/>
        <v>BLANK</v>
      </c>
      <c r="S173" s="38" t="e">
        <f t="shared" si="3"/>
        <v>#VALUE!</v>
      </c>
      <c r="T173" s="41"/>
      <c r="U173" s="41"/>
      <c r="V173" s="41"/>
      <c r="W173" s="42">
        <f t="shared" si="4"/>
        <v>0</v>
      </c>
      <c r="X173" s="3"/>
      <c r="Y173" s="3"/>
      <c r="Z173" s="3"/>
      <c r="AA173" s="32"/>
      <c r="AB173" s="43"/>
      <c r="AC173" s="3"/>
    </row>
    <row r="174" spans="1:29" ht="15.75" customHeight="1">
      <c r="A174" s="30">
        <f t="shared" si="52"/>
        <v>161</v>
      </c>
      <c r="B174" s="30"/>
      <c r="C174" s="31"/>
      <c r="D174" s="32"/>
      <c r="E174" s="31"/>
      <c r="F174" s="33"/>
      <c r="G174" s="32"/>
      <c r="H174" s="32"/>
      <c r="I174" s="34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35"/>
      <c r="K174" s="35"/>
      <c r="L174" s="44"/>
      <c r="M174" s="37" t="e">
        <f t="shared" ref="M174:N174" si="168">J174/L174</f>
        <v>#DIV/0!</v>
      </c>
      <c r="N174" s="38" t="e">
        <f t="shared" si="168"/>
        <v>#DIV/0!</v>
      </c>
      <c r="O174" s="37" t="str">
        <f t="shared" si="1"/>
        <v>BLANK</v>
      </c>
      <c r="P174" s="39"/>
      <c r="Q174" s="39"/>
      <c r="R174" s="40" t="str">
        <f t="shared" si="2"/>
        <v>BLANK</v>
      </c>
      <c r="S174" s="38" t="e">
        <f t="shared" si="3"/>
        <v>#VALUE!</v>
      </c>
      <c r="T174" s="41"/>
      <c r="U174" s="41"/>
      <c r="V174" s="41"/>
      <c r="W174" s="42">
        <f t="shared" si="4"/>
        <v>0</v>
      </c>
      <c r="X174" s="3"/>
      <c r="Y174" s="3"/>
      <c r="Z174" s="3"/>
      <c r="AA174" s="32"/>
      <c r="AB174" s="43"/>
      <c r="AC174" s="3"/>
    </row>
    <row r="175" spans="1:29" ht="15.75" customHeight="1">
      <c r="A175" s="30">
        <f t="shared" si="52"/>
        <v>162</v>
      </c>
      <c r="B175" s="30"/>
      <c r="C175" s="31"/>
      <c r="D175" s="32"/>
      <c r="E175" s="31"/>
      <c r="F175" s="33"/>
      <c r="G175" s="32"/>
      <c r="H175" s="32"/>
      <c r="I175" s="34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35"/>
      <c r="K175" s="35"/>
      <c r="L175" s="44"/>
      <c r="M175" s="37" t="e">
        <f t="shared" ref="M175:N175" si="169">J175/L175</f>
        <v>#DIV/0!</v>
      </c>
      <c r="N175" s="38" t="e">
        <f t="shared" si="169"/>
        <v>#DIV/0!</v>
      </c>
      <c r="O175" s="37" t="str">
        <f t="shared" si="1"/>
        <v>BLANK</v>
      </c>
      <c r="P175" s="39"/>
      <c r="Q175" s="39"/>
      <c r="R175" s="40" t="str">
        <f t="shared" si="2"/>
        <v>BLANK</v>
      </c>
      <c r="S175" s="38" t="e">
        <f t="shared" si="3"/>
        <v>#VALUE!</v>
      </c>
      <c r="T175" s="41"/>
      <c r="U175" s="41"/>
      <c r="V175" s="41"/>
      <c r="W175" s="42">
        <f t="shared" si="4"/>
        <v>0</v>
      </c>
      <c r="X175" s="3"/>
      <c r="Y175" s="3"/>
      <c r="Z175" s="3"/>
      <c r="AA175" s="32"/>
      <c r="AB175" s="43"/>
      <c r="AC175" s="3"/>
    </row>
    <row r="176" spans="1:29" ht="15.75" customHeight="1">
      <c r="A176" s="30">
        <f t="shared" si="52"/>
        <v>163</v>
      </c>
      <c r="B176" s="30"/>
      <c r="C176" s="31"/>
      <c r="D176" s="32"/>
      <c r="E176" s="31"/>
      <c r="F176" s="33"/>
      <c r="G176" s="32"/>
      <c r="H176" s="32"/>
      <c r="I176" s="34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35"/>
      <c r="K176" s="35"/>
      <c r="L176" s="44"/>
      <c r="M176" s="37" t="e">
        <f t="shared" ref="M176:N176" si="170">J176/L176</f>
        <v>#DIV/0!</v>
      </c>
      <c r="N176" s="38" t="e">
        <f t="shared" si="170"/>
        <v>#DIV/0!</v>
      </c>
      <c r="O176" s="37" t="str">
        <f t="shared" si="1"/>
        <v>BLANK</v>
      </c>
      <c r="P176" s="39"/>
      <c r="Q176" s="39"/>
      <c r="R176" s="40" t="str">
        <f t="shared" si="2"/>
        <v>BLANK</v>
      </c>
      <c r="S176" s="38" t="e">
        <f t="shared" si="3"/>
        <v>#VALUE!</v>
      </c>
      <c r="T176" s="41"/>
      <c r="U176" s="41"/>
      <c r="V176" s="41"/>
      <c r="W176" s="42">
        <f t="shared" si="4"/>
        <v>0</v>
      </c>
      <c r="X176" s="3"/>
      <c r="Y176" s="3"/>
      <c r="Z176" s="3"/>
      <c r="AA176" s="32"/>
      <c r="AB176" s="43"/>
      <c r="AC176" s="3"/>
    </row>
    <row r="177" spans="1:29" ht="15.75" customHeight="1">
      <c r="A177" s="30">
        <f t="shared" si="52"/>
        <v>164</v>
      </c>
      <c r="B177" s="30"/>
      <c r="C177" s="31"/>
      <c r="D177" s="32"/>
      <c r="E177" s="31"/>
      <c r="F177" s="33"/>
      <c r="G177" s="32"/>
      <c r="H177" s="32"/>
      <c r="I177" s="34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35"/>
      <c r="K177" s="35"/>
      <c r="L177" s="44"/>
      <c r="M177" s="37" t="e">
        <f t="shared" ref="M177:N177" si="171">J177/L177</f>
        <v>#DIV/0!</v>
      </c>
      <c r="N177" s="38" t="e">
        <f t="shared" si="171"/>
        <v>#DIV/0!</v>
      </c>
      <c r="O177" s="37" t="str">
        <f t="shared" si="1"/>
        <v>BLANK</v>
      </c>
      <c r="P177" s="39"/>
      <c r="Q177" s="39"/>
      <c r="R177" s="40" t="str">
        <f t="shared" si="2"/>
        <v>BLANK</v>
      </c>
      <c r="S177" s="38" t="e">
        <f t="shared" si="3"/>
        <v>#VALUE!</v>
      </c>
      <c r="T177" s="41"/>
      <c r="U177" s="41"/>
      <c r="V177" s="41"/>
      <c r="W177" s="42">
        <f t="shared" si="4"/>
        <v>0</v>
      </c>
      <c r="X177" s="3"/>
      <c r="Y177" s="3"/>
      <c r="Z177" s="3"/>
      <c r="AA177" s="32"/>
      <c r="AB177" s="43"/>
      <c r="AC177" s="3"/>
    </row>
    <row r="178" spans="1:29" ht="15.75" customHeight="1">
      <c r="A178" s="30">
        <f t="shared" si="52"/>
        <v>165</v>
      </c>
      <c r="B178" s="30"/>
      <c r="C178" s="31"/>
      <c r="D178" s="32"/>
      <c r="E178" s="31"/>
      <c r="F178" s="33"/>
      <c r="G178" s="32"/>
      <c r="H178" s="32"/>
      <c r="I178" s="34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35"/>
      <c r="K178" s="35"/>
      <c r="L178" s="44"/>
      <c r="M178" s="37" t="e">
        <f t="shared" ref="M178:N178" si="172">J178/L178</f>
        <v>#DIV/0!</v>
      </c>
      <c r="N178" s="38" t="e">
        <f t="shared" si="172"/>
        <v>#DIV/0!</v>
      </c>
      <c r="O178" s="37" t="str">
        <f t="shared" si="1"/>
        <v>BLANK</v>
      </c>
      <c r="P178" s="39"/>
      <c r="Q178" s="39"/>
      <c r="R178" s="40" t="str">
        <f t="shared" si="2"/>
        <v>BLANK</v>
      </c>
      <c r="S178" s="38" t="e">
        <f t="shared" si="3"/>
        <v>#VALUE!</v>
      </c>
      <c r="T178" s="41"/>
      <c r="U178" s="41"/>
      <c r="V178" s="41"/>
      <c r="W178" s="42">
        <f t="shared" si="4"/>
        <v>0</v>
      </c>
      <c r="X178" s="3"/>
      <c r="Y178" s="3"/>
      <c r="Z178" s="3"/>
      <c r="AA178" s="32"/>
      <c r="AB178" s="43"/>
      <c r="AC178" s="3"/>
    </row>
    <row r="179" spans="1:29" ht="15.75" customHeight="1">
      <c r="A179" s="30">
        <f t="shared" si="52"/>
        <v>166</v>
      </c>
      <c r="B179" s="30"/>
      <c r="C179" s="31"/>
      <c r="D179" s="32"/>
      <c r="E179" s="31"/>
      <c r="F179" s="33"/>
      <c r="G179" s="32"/>
      <c r="H179" s="32"/>
      <c r="I179" s="34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35"/>
      <c r="K179" s="35"/>
      <c r="L179" s="44"/>
      <c r="M179" s="37" t="e">
        <f t="shared" ref="M179:N179" si="173">J179/L179</f>
        <v>#DIV/0!</v>
      </c>
      <c r="N179" s="38" t="e">
        <f t="shared" si="173"/>
        <v>#DIV/0!</v>
      </c>
      <c r="O179" s="37" t="str">
        <f t="shared" si="1"/>
        <v>BLANK</v>
      </c>
      <c r="P179" s="39"/>
      <c r="Q179" s="39"/>
      <c r="R179" s="40" t="str">
        <f t="shared" si="2"/>
        <v>BLANK</v>
      </c>
      <c r="S179" s="38" t="e">
        <f t="shared" si="3"/>
        <v>#VALUE!</v>
      </c>
      <c r="T179" s="41"/>
      <c r="U179" s="41"/>
      <c r="V179" s="41"/>
      <c r="W179" s="42">
        <f t="shared" si="4"/>
        <v>0</v>
      </c>
      <c r="X179" s="3"/>
      <c r="Y179" s="3"/>
      <c r="Z179" s="3"/>
      <c r="AA179" s="32"/>
      <c r="AB179" s="43"/>
      <c r="AC179" s="3"/>
    </row>
    <row r="180" spans="1:29" ht="15.75" customHeight="1">
      <c r="A180" s="30">
        <f t="shared" si="52"/>
        <v>167</v>
      </c>
      <c r="B180" s="30"/>
      <c r="C180" s="31"/>
      <c r="D180" s="32"/>
      <c r="E180" s="31"/>
      <c r="F180" s="33"/>
      <c r="G180" s="32"/>
      <c r="H180" s="32"/>
      <c r="I180" s="34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35"/>
      <c r="K180" s="35"/>
      <c r="L180" s="44"/>
      <c r="M180" s="37" t="e">
        <f t="shared" ref="M180:N180" si="174">J180/L180</f>
        <v>#DIV/0!</v>
      </c>
      <c r="N180" s="38" t="e">
        <f t="shared" si="174"/>
        <v>#DIV/0!</v>
      </c>
      <c r="O180" s="37" t="str">
        <f t="shared" si="1"/>
        <v>BLANK</v>
      </c>
      <c r="P180" s="39"/>
      <c r="Q180" s="39"/>
      <c r="R180" s="40" t="str">
        <f t="shared" si="2"/>
        <v>BLANK</v>
      </c>
      <c r="S180" s="38" t="e">
        <f t="shared" si="3"/>
        <v>#VALUE!</v>
      </c>
      <c r="T180" s="41"/>
      <c r="U180" s="41"/>
      <c r="V180" s="41"/>
      <c r="W180" s="42">
        <f t="shared" si="4"/>
        <v>0</v>
      </c>
      <c r="X180" s="3"/>
      <c r="Y180" s="3"/>
      <c r="Z180" s="3"/>
      <c r="AA180" s="32"/>
      <c r="AB180" s="43"/>
      <c r="AC180" s="3"/>
    </row>
    <row r="181" spans="1:29" ht="15.75" customHeight="1">
      <c r="A181" s="30">
        <f t="shared" si="52"/>
        <v>168</v>
      </c>
      <c r="B181" s="30"/>
      <c r="C181" s="31"/>
      <c r="D181" s="32"/>
      <c r="E181" s="31"/>
      <c r="F181" s="33"/>
      <c r="G181" s="32"/>
      <c r="H181" s="32"/>
      <c r="I181" s="34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35"/>
      <c r="K181" s="35"/>
      <c r="L181" s="44"/>
      <c r="M181" s="37" t="e">
        <f t="shared" ref="M181:N181" si="175">J181/L181</f>
        <v>#DIV/0!</v>
      </c>
      <c r="N181" s="38" t="e">
        <f t="shared" si="175"/>
        <v>#DIV/0!</v>
      </c>
      <c r="O181" s="37" t="str">
        <f t="shared" si="1"/>
        <v>BLANK</v>
      </c>
      <c r="P181" s="39"/>
      <c r="Q181" s="39"/>
      <c r="R181" s="40" t="str">
        <f t="shared" si="2"/>
        <v>BLANK</v>
      </c>
      <c r="S181" s="38" t="e">
        <f t="shared" si="3"/>
        <v>#VALUE!</v>
      </c>
      <c r="T181" s="41"/>
      <c r="U181" s="41"/>
      <c r="V181" s="41"/>
      <c r="W181" s="42">
        <f t="shared" si="4"/>
        <v>0</v>
      </c>
      <c r="X181" s="3"/>
      <c r="Y181" s="3"/>
      <c r="Z181" s="3"/>
      <c r="AA181" s="32"/>
      <c r="AB181" s="43"/>
      <c r="AC181" s="3"/>
    </row>
    <row r="182" spans="1:29" ht="15.75" customHeight="1">
      <c r="A182" s="30">
        <f t="shared" si="52"/>
        <v>169</v>
      </c>
      <c r="B182" s="30"/>
      <c r="C182" s="31"/>
      <c r="D182" s="32"/>
      <c r="E182" s="31"/>
      <c r="F182" s="33"/>
      <c r="G182" s="32"/>
      <c r="H182" s="32"/>
      <c r="I182" s="34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35"/>
      <c r="K182" s="35"/>
      <c r="L182" s="44"/>
      <c r="M182" s="37" t="e">
        <f t="shared" ref="M182:N182" si="176">J182/L182</f>
        <v>#DIV/0!</v>
      </c>
      <c r="N182" s="38" t="e">
        <f t="shared" si="176"/>
        <v>#DIV/0!</v>
      </c>
      <c r="O182" s="37" t="str">
        <f t="shared" si="1"/>
        <v>BLANK</v>
      </c>
      <c r="P182" s="39"/>
      <c r="Q182" s="39"/>
      <c r="R182" s="40" t="str">
        <f t="shared" si="2"/>
        <v>BLANK</v>
      </c>
      <c r="S182" s="38" t="e">
        <f t="shared" si="3"/>
        <v>#VALUE!</v>
      </c>
      <c r="T182" s="41"/>
      <c r="U182" s="41"/>
      <c r="V182" s="41"/>
      <c r="W182" s="42">
        <f t="shared" si="4"/>
        <v>0</v>
      </c>
      <c r="X182" s="3"/>
      <c r="Y182" s="3"/>
      <c r="Z182" s="3"/>
      <c r="AA182" s="32"/>
      <c r="AB182" s="43"/>
      <c r="AC182" s="3"/>
    </row>
    <row r="183" spans="1:29" ht="15.75" customHeight="1">
      <c r="A183" s="30">
        <f t="shared" si="52"/>
        <v>170</v>
      </c>
      <c r="B183" s="30"/>
      <c r="C183" s="31"/>
      <c r="D183" s="32"/>
      <c r="E183" s="31"/>
      <c r="F183" s="33"/>
      <c r="G183" s="32"/>
      <c r="H183" s="32"/>
      <c r="I183" s="34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35"/>
      <c r="K183" s="35"/>
      <c r="L183" s="44"/>
      <c r="M183" s="37" t="e">
        <f t="shared" ref="M183:N183" si="177">J183/L183</f>
        <v>#DIV/0!</v>
      </c>
      <c r="N183" s="38" t="e">
        <f t="shared" si="177"/>
        <v>#DIV/0!</v>
      </c>
      <c r="O183" s="37" t="str">
        <f t="shared" si="1"/>
        <v>BLANK</v>
      </c>
      <c r="P183" s="39"/>
      <c r="Q183" s="39"/>
      <c r="R183" s="40" t="str">
        <f t="shared" si="2"/>
        <v>BLANK</v>
      </c>
      <c r="S183" s="38" t="e">
        <f t="shared" si="3"/>
        <v>#VALUE!</v>
      </c>
      <c r="T183" s="41"/>
      <c r="U183" s="41"/>
      <c r="V183" s="41"/>
      <c r="W183" s="42">
        <f t="shared" si="4"/>
        <v>0</v>
      </c>
      <c r="X183" s="3"/>
      <c r="Y183" s="3"/>
      <c r="Z183" s="3"/>
      <c r="AA183" s="32"/>
      <c r="AB183" s="43"/>
      <c r="AC183" s="3"/>
    </row>
    <row r="184" spans="1:29" ht="15.75" customHeight="1">
      <c r="A184" s="30">
        <f t="shared" si="52"/>
        <v>171</v>
      </c>
      <c r="B184" s="30"/>
      <c r="C184" s="31"/>
      <c r="D184" s="32"/>
      <c r="E184" s="31"/>
      <c r="F184" s="33"/>
      <c r="G184" s="32"/>
      <c r="H184" s="32"/>
      <c r="I184" s="34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35"/>
      <c r="K184" s="35"/>
      <c r="L184" s="44"/>
      <c r="M184" s="37" t="e">
        <f t="shared" ref="M184:N184" si="178">J184/L184</f>
        <v>#DIV/0!</v>
      </c>
      <c r="N184" s="38" t="e">
        <f t="shared" si="178"/>
        <v>#DIV/0!</v>
      </c>
      <c r="O184" s="37" t="str">
        <f t="shared" si="1"/>
        <v>BLANK</v>
      </c>
      <c r="P184" s="39"/>
      <c r="Q184" s="39"/>
      <c r="R184" s="40" t="str">
        <f t="shared" si="2"/>
        <v>BLANK</v>
      </c>
      <c r="S184" s="38" t="e">
        <f t="shared" si="3"/>
        <v>#VALUE!</v>
      </c>
      <c r="T184" s="41"/>
      <c r="U184" s="41"/>
      <c r="V184" s="41"/>
      <c r="W184" s="42">
        <f t="shared" si="4"/>
        <v>0</v>
      </c>
      <c r="X184" s="3"/>
      <c r="Y184" s="3"/>
      <c r="Z184" s="3"/>
      <c r="AA184" s="32"/>
      <c r="AB184" s="43"/>
      <c r="AC184" s="3"/>
    </row>
    <row r="185" spans="1:29" ht="15.75" customHeight="1">
      <c r="A185" s="30">
        <f t="shared" si="52"/>
        <v>172</v>
      </c>
      <c r="B185" s="30"/>
      <c r="C185" s="31"/>
      <c r="D185" s="32"/>
      <c r="E185" s="31"/>
      <c r="F185" s="33"/>
      <c r="G185" s="32"/>
      <c r="H185" s="32"/>
      <c r="I185" s="34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35"/>
      <c r="K185" s="35"/>
      <c r="L185" s="44"/>
      <c r="M185" s="37" t="e">
        <f t="shared" ref="M185:N185" si="179">J185/L185</f>
        <v>#DIV/0!</v>
      </c>
      <c r="N185" s="38" t="e">
        <f t="shared" si="179"/>
        <v>#DIV/0!</v>
      </c>
      <c r="O185" s="37" t="str">
        <f t="shared" si="1"/>
        <v>BLANK</v>
      </c>
      <c r="P185" s="39"/>
      <c r="Q185" s="39"/>
      <c r="R185" s="40" t="str">
        <f t="shared" si="2"/>
        <v>BLANK</v>
      </c>
      <c r="S185" s="38" t="e">
        <f t="shared" si="3"/>
        <v>#VALUE!</v>
      </c>
      <c r="T185" s="41"/>
      <c r="U185" s="41"/>
      <c r="V185" s="41"/>
      <c r="W185" s="42">
        <f t="shared" si="4"/>
        <v>0</v>
      </c>
      <c r="X185" s="3"/>
      <c r="Y185" s="3"/>
      <c r="Z185" s="3"/>
      <c r="AA185" s="32"/>
      <c r="AB185" s="43"/>
      <c r="AC185" s="3"/>
    </row>
    <row r="186" spans="1:29" ht="15.75" customHeight="1">
      <c r="A186" s="30">
        <f t="shared" si="52"/>
        <v>173</v>
      </c>
      <c r="B186" s="30"/>
      <c r="C186" s="31"/>
      <c r="D186" s="32"/>
      <c r="E186" s="31"/>
      <c r="F186" s="33"/>
      <c r="G186" s="32"/>
      <c r="H186" s="32"/>
      <c r="I186" s="34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35"/>
      <c r="K186" s="35"/>
      <c r="L186" s="44"/>
      <c r="M186" s="37" t="e">
        <f t="shared" ref="M186:N186" si="180">J186/L186</f>
        <v>#DIV/0!</v>
      </c>
      <c r="N186" s="38" t="e">
        <f t="shared" si="180"/>
        <v>#DIV/0!</v>
      </c>
      <c r="O186" s="37" t="str">
        <f t="shared" si="1"/>
        <v>BLANK</v>
      </c>
      <c r="P186" s="39"/>
      <c r="Q186" s="39"/>
      <c r="R186" s="40" t="str">
        <f t="shared" si="2"/>
        <v>BLANK</v>
      </c>
      <c r="S186" s="38" t="e">
        <f t="shared" si="3"/>
        <v>#VALUE!</v>
      </c>
      <c r="T186" s="41"/>
      <c r="U186" s="41"/>
      <c r="V186" s="41"/>
      <c r="W186" s="42">
        <f t="shared" si="4"/>
        <v>0</v>
      </c>
      <c r="X186" s="3"/>
      <c r="Y186" s="3"/>
      <c r="Z186" s="3"/>
      <c r="AA186" s="32"/>
      <c r="AB186" s="43"/>
      <c r="AC186" s="3"/>
    </row>
    <row r="187" spans="1:29" ht="15.75" customHeight="1">
      <c r="A187" s="30">
        <f t="shared" si="52"/>
        <v>174</v>
      </c>
      <c r="B187" s="30"/>
      <c r="C187" s="31"/>
      <c r="D187" s="32"/>
      <c r="E187" s="31"/>
      <c r="F187" s="33"/>
      <c r="G187" s="32"/>
      <c r="H187" s="32"/>
      <c r="I187" s="34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35"/>
      <c r="K187" s="35"/>
      <c r="L187" s="44"/>
      <c r="M187" s="37" t="e">
        <f t="shared" ref="M187:N187" si="181">J187/L187</f>
        <v>#DIV/0!</v>
      </c>
      <c r="N187" s="38" t="e">
        <f t="shared" si="181"/>
        <v>#DIV/0!</v>
      </c>
      <c r="O187" s="37" t="str">
        <f t="shared" si="1"/>
        <v>BLANK</v>
      </c>
      <c r="P187" s="39"/>
      <c r="Q187" s="39"/>
      <c r="R187" s="40" t="str">
        <f t="shared" si="2"/>
        <v>BLANK</v>
      </c>
      <c r="S187" s="38" t="e">
        <f t="shared" si="3"/>
        <v>#VALUE!</v>
      </c>
      <c r="T187" s="41"/>
      <c r="U187" s="41"/>
      <c r="V187" s="41"/>
      <c r="W187" s="42">
        <f t="shared" si="4"/>
        <v>0</v>
      </c>
      <c r="X187" s="3"/>
      <c r="Y187" s="3"/>
      <c r="Z187" s="3"/>
      <c r="AA187" s="32"/>
      <c r="AB187" s="43"/>
      <c r="AC187" s="3"/>
    </row>
    <row r="188" spans="1:29" ht="15.75" customHeight="1">
      <c r="A188" s="30">
        <f t="shared" si="52"/>
        <v>175</v>
      </c>
      <c r="B188" s="30"/>
      <c r="C188" s="31"/>
      <c r="D188" s="32"/>
      <c r="E188" s="31"/>
      <c r="F188" s="33"/>
      <c r="G188" s="32"/>
      <c r="H188" s="32"/>
      <c r="I188" s="34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35"/>
      <c r="K188" s="35"/>
      <c r="L188" s="44"/>
      <c r="M188" s="37" t="e">
        <f t="shared" ref="M188:N188" si="182">J188/L188</f>
        <v>#DIV/0!</v>
      </c>
      <c r="N188" s="38" t="e">
        <f t="shared" si="182"/>
        <v>#DIV/0!</v>
      </c>
      <c r="O188" s="37" t="str">
        <f t="shared" si="1"/>
        <v>BLANK</v>
      </c>
      <c r="P188" s="39"/>
      <c r="Q188" s="39"/>
      <c r="R188" s="40" t="str">
        <f t="shared" si="2"/>
        <v>BLANK</v>
      </c>
      <c r="S188" s="38" t="e">
        <f t="shared" si="3"/>
        <v>#VALUE!</v>
      </c>
      <c r="T188" s="41"/>
      <c r="U188" s="41"/>
      <c r="V188" s="41"/>
      <c r="W188" s="42">
        <f t="shared" si="4"/>
        <v>0</v>
      </c>
      <c r="X188" s="3"/>
      <c r="Y188" s="3"/>
      <c r="Z188" s="3"/>
      <c r="AA188" s="32"/>
      <c r="AB188" s="43"/>
      <c r="AC188" s="3"/>
    </row>
    <row r="189" spans="1:29" ht="15.75" customHeight="1">
      <c r="A189" s="30">
        <f t="shared" si="52"/>
        <v>176</v>
      </c>
      <c r="B189" s="30"/>
      <c r="C189" s="31"/>
      <c r="D189" s="32"/>
      <c r="E189" s="31"/>
      <c r="F189" s="33"/>
      <c r="G189" s="32"/>
      <c r="H189" s="32"/>
      <c r="I189" s="34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35"/>
      <c r="K189" s="35"/>
      <c r="L189" s="44"/>
      <c r="M189" s="37" t="e">
        <f t="shared" ref="M189:N189" si="183">J189/L189</f>
        <v>#DIV/0!</v>
      </c>
      <c r="N189" s="38" t="e">
        <f t="shared" si="183"/>
        <v>#DIV/0!</v>
      </c>
      <c r="O189" s="37" t="str">
        <f t="shared" si="1"/>
        <v>BLANK</v>
      </c>
      <c r="P189" s="39"/>
      <c r="Q189" s="39"/>
      <c r="R189" s="40" t="str">
        <f t="shared" si="2"/>
        <v>BLANK</v>
      </c>
      <c r="S189" s="38" t="e">
        <f t="shared" si="3"/>
        <v>#VALUE!</v>
      </c>
      <c r="T189" s="41"/>
      <c r="U189" s="41"/>
      <c r="V189" s="41"/>
      <c r="W189" s="42">
        <f t="shared" si="4"/>
        <v>0</v>
      </c>
      <c r="X189" s="3"/>
      <c r="Y189" s="3"/>
      <c r="Z189" s="3"/>
      <c r="AA189" s="32"/>
      <c r="AB189" s="43"/>
      <c r="AC189" s="3"/>
    </row>
    <row r="190" spans="1:29" ht="15.75" customHeight="1">
      <c r="A190" s="30">
        <f t="shared" si="52"/>
        <v>177</v>
      </c>
      <c r="B190" s="30"/>
      <c r="C190" s="31"/>
      <c r="D190" s="32"/>
      <c r="E190" s="31"/>
      <c r="F190" s="33"/>
      <c r="G190" s="32"/>
      <c r="H190" s="32"/>
      <c r="I190" s="34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35"/>
      <c r="K190" s="35"/>
      <c r="L190" s="44"/>
      <c r="M190" s="37" t="e">
        <f t="shared" ref="M190:N190" si="184">J190/L190</f>
        <v>#DIV/0!</v>
      </c>
      <c r="N190" s="38" t="e">
        <f t="shared" si="184"/>
        <v>#DIV/0!</v>
      </c>
      <c r="O190" s="37" t="str">
        <f t="shared" si="1"/>
        <v>BLANK</v>
      </c>
      <c r="P190" s="39"/>
      <c r="Q190" s="39"/>
      <c r="R190" s="40" t="str">
        <f t="shared" si="2"/>
        <v>BLANK</v>
      </c>
      <c r="S190" s="38" t="e">
        <f t="shared" si="3"/>
        <v>#VALUE!</v>
      </c>
      <c r="T190" s="41"/>
      <c r="U190" s="41"/>
      <c r="V190" s="41"/>
      <c r="W190" s="42">
        <f t="shared" si="4"/>
        <v>0</v>
      </c>
      <c r="X190" s="3"/>
      <c r="Y190" s="3"/>
      <c r="Z190" s="3"/>
      <c r="AA190" s="32"/>
      <c r="AB190" s="43"/>
      <c r="AC190" s="3"/>
    </row>
    <row r="191" spans="1:29" ht="15.75" customHeight="1">
      <c r="A191" s="30">
        <f t="shared" si="52"/>
        <v>178</v>
      </c>
      <c r="B191" s="30"/>
      <c r="C191" s="31"/>
      <c r="D191" s="32"/>
      <c r="E191" s="31"/>
      <c r="F191" s="33"/>
      <c r="G191" s="32"/>
      <c r="H191" s="32"/>
      <c r="I191" s="34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35"/>
      <c r="K191" s="35"/>
      <c r="L191" s="44"/>
      <c r="M191" s="37" t="e">
        <f t="shared" ref="M191:N191" si="185">J191/L191</f>
        <v>#DIV/0!</v>
      </c>
      <c r="N191" s="38" t="e">
        <f t="shared" si="185"/>
        <v>#DIV/0!</v>
      </c>
      <c r="O191" s="37" t="str">
        <f t="shared" si="1"/>
        <v>BLANK</v>
      </c>
      <c r="P191" s="39"/>
      <c r="Q191" s="39"/>
      <c r="R191" s="40" t="str">
        <f t="shared" si="2"/>
        <v>BLANK</v>
      </c>
      <c r="S191" s="38" t="e">
        <f t="shared" si="3"/>
        <v>#VALUE!</v>
      </c>
      <c r="T191" s="41"/>
      <c r="U191" s="41"/>
      <c r="V191" s="41"/>
      <c r="W191" s="42">
        <f t="shared" si="4"/>
        <v>0</v>
      </c>
      <c r="X191" s="3"/>
      <c r="Y191" s="3"/>
      <c r="Z191" s="3"/>
      <c r="AA191" s="32"/>
      <c r="AB191" s="43"/>
      <c r="AC191" s="3"/>
    </row>
    <row r="192" spans="1:29" ht="15.75" customHeight="1">
      <c r="A192" s="30">
        <f t="shared" si="52"/>
        <v>179</v>
      </c>
      <c r="B192" s="30"/>
      <c r="C192" s="31"/>
      <c r="D192" s="32"/>
      <c r="E192" s="31"/>
      <c r="F192" s="33"/>
      <c r="G192" s="32"/>
      <c r="H192" s="32"/>
      <c r="I192" s="34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35"/>
      <c r="K192" s="35"/>
      <c r="L192" s="44"/>
      <c r="M192" s="37" t="e">
        <f t="shared" ref="M192:N192" si="186">J192/L192</f>
        <v>#DIV/0!</v>
      </c>
      <c r="N192" s="38" t="e">
        <f t="shared" si="186"/>
        <v>#DIV/0!</v>
      </c>
      <c r="O192" s="37" t="str">
        <f t="shared" si="1"/>
        <v>BLANK</v>
      </c>
      <c r="P192" s="39"/>
      <c r="Q192" s="39"/>
      <c r="R192" s="40" t="str">
        <f t="shared" si="2"/>
        <v>BLANK</v>
      </c>
      <c r="S192" s="38" t="e">
        <f t="shared" si="3"/>
        <v>#VALUE!</v>
      </c>
      <c r="T192" s="41"/>
      <c r="U192" s="41"/>
      <c r="V192" s="41"/>
      <c r="W192" s="42">
        <f t="shared" si="4"/>
        <v>0</v>
      </c>
      <c r="X192" s="3"/>
      <c r="Y192" s="3"/>
      <c r="Z192" s="3"/>
      <c r="AA192" s="32"/>
      <c r="AB192" s="43"/>
      <c r="AC192" s="3"/>
    </row>
    <row r="193" spans="1:29" ht="15.75" customHeight="1">
      <c r="A193" s="30">
        <f t="shared" si="52"/>
        <v>180</v>
      </c>
      <c r="B193" s="30"/>
      <c r="C193" s="31"/>
      <c r="D193" s="32"/>
      <c r="E193" s="31"/>
      <c r="F193" s="33"/>
      <c r="G193" s="32"/>
      <c r="H193" s="32"/>
      <c r="I193" s="34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35"/>
      <c r="K193" s="35"/>
      <c r="L193" s="44"/>
      <c r="M193" s="37" t="e">
        <f t="shared" ref="M193:N193" si="187">J193/L193</f>
        <v>#DIV/0!</v>
      </c>
      <c r="N193" s="38" t="e">
        <f t="shared" si="187"/>
        <v>#DIV/0!</v>
      </c>
      <c r="O193" s="37" t="str">
        <f t="shared" si="1"/>
        <v>BLANK</v>
      </c>
      <c r="P193" s="39"/>
      <c r="Q193" s="39"/>
      <c r="R193" s="40" t="str">
        <f t="shared" si="2"/>
        <v>BLANK</v>
      </c>
      <c r="S193" s="38" t="e">
        <f t="shared" si="3"/>
        <v>#VALUE!</v>
      </c>
      <c r="T193" s="41"/>
      <c r="U193" s="41"/>
      <c r="V193" s="41"/>
      <c r="W193" s="42">
        <f t="shared" si="4"/>
        <v>0</v>
      </c>
      <c r="X193" s="3"/>
      <c r="Y193" s="3"/>
      <c r="Z193" s="3"/>
      <c r="AA193" s="32"/>
      <c r="AB193" s="43"/>
      <c r="AC193" s="3"/>
    </row>
    <row r="194" spans="1:29" ht="15.75" customHeight="1">
      <c r="A194" s="30">
        <f t="shared" si="52"/>
        <v>181</v>
      </c>
      <c r="B194" s="30"/>
      <c r="C194" s="31"/>
      <c r="D194" s="32"/>
      <c r="E194" s="31"/>
      <c r="F194" s="33"/>
      <c r="G194" s="32"/>
      <c r="H194" s="32"/>
      <c r="I194" s="34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35"/>
      <c r="K194" s="35"/>
      <c r="L194" s="44"/>
      <c r="M194" s="37" t="e">
        <f t="shared" ref="M194:N194" si="188">J194/L194</f>
        <v>#DIV/0!</v>
      </c>
      <c r="N194" s="38" t="e">
        <f t="shared" si="188"/>
        <v>#DIV/0!</v>
      </c>
      <c r="O194" s="37" t="str">
        <f t="shared" si="1"/>
        <v>BLANK</v>
      </c>
      <c r="P194" s="39"/>
      <c r="Q194" s="39"/>
      <c r="R194" s="40" t="str">
        <f t="shared" si="2"/>
        <v>BLANK</v>
      </c>
      <c r="S194" s="38" t="e">
        <f t="shared" si="3"/>
        <v>#VALUE!</v>
      </c>
      <c r="T194" s="41"/>
      <c r="U194" s="41"/>
      <c r="V194" s="41"/>
      <c r="W194" s="42">
        <f t="shared" si="4"/>
        <v>0</v>
      </c>
      <c r="X194" s="3"/>
      <c r="Y194" s="3"/>
      <c r="Z194" s="3"/>
      <c r="AA194" s="32"/>
      <c r="AB194" s="43"/>
      <c r="AC194" s="3"/>
    </row>
    <row r="195" spans="1:29" ht="15.75" customHeight="1">
      <c r="A195" s="30">
        <f t="shared" si="52"/>
        <v>182</v>
      </c>
      <c r="B195" s="30"/>
      <c r="C195" s="31"/>
      <c r="D195" s="32"/>
      <c r="E195" s="31"/>
      <c r="F195" s="33"/>
      <c r="G195" s="32"/>
      <c r="H195" s="32"/>
      <c r="I195" s="34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35"/>
      <c r="K195" s="35"/>
      <c r="L195" s="44"/>
      <c r="M195" s="37" t="e">
        <f t="shared" ref="M195:N195" si="189">J195/L195</f>
        <v>#DIV/0!</v>
      </c>
      <c r="N195" s="38" t="e">
        <f t="shared" si="189"/>
        <v>#DIV/0!</v>
      </c>
      <c r="O195" s="37" t="str">
        <f t="shared" si="1"/>
        <v>BLANK</v>
      </c>
      <c r="P195" s="39"/>
      <c r="Q195" s="39"/>
      <c r="R195" s="40" t="str">
        <f t="shared" si="2"/>
        <v>BLANK</v>
      </c>
      <c r="S195" s="38" t="e">
        <f t="shared" si="3"/>
        <v>#VALUE!</v>
      </c>
      <c r="T195" s="41"/>
      <c r="U195" s="41"/>
      <c r="V195" s="41"/>
      <c r="W195" s="42">
        <f t="shared" si="4"/>
        <v>0</v>
      </c>
      <c r="X195" s="3"/>
      <c r="Y195" s="3"/>
      <c r="Z195" s="3"/>
      <c r="AA195" s="32"/>
      <c r="AB195" s="43"/>
      <c r="AC195" s="3"/>
    </row>
    <row r="196" spans="1:29" ht="15.75" customHeight="1">
      <c r="A196" s="30">
        <f t="shared" si="52"/>
        <v>183</v>
      </c>
      <c r="B196" s="30"/>
      <c r="C196" s="31"/>
      <c r="D196" s="32"/>
      <c r="E196" s="31"/>
      <c r="F196" s="33"/>
      <c r="G196" s="32"/>
      <c r="H196" s="32"/>
      <c r="I196" s="34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35"/>
      <c r="K196" s="35"/>
      <c r="L196" s="44"/>
      <c r="M196" s="37" t="e">
        <f t="shared" ref="M196:N196" si="190">J196/L196</f>
        <v>#DIV/0!</v>
      </c>
      <c r="N196" s="38" t="e">
        <f t="shared" si="190"/>
        <v>#DIV/0!</v>
      </c>
      <c r="O196" s="37" t="str">
        <f t="shared" si="1"/>
        <v>BLANK</v>
      </c>
      <c r="P196" s="39"/>
      <c r="Q196" s="39"/>
      <c r="R196" s="40" t="str">
        <f t="shared" si="2"/>
        <v>BLANK</v>
      </c>
      <c r="S196" s="38" t="e">
        <f t="shared" si="3"/>
        <v>#VALUE!</v>
      </c>
      <c r="T196" s="41"/>
      <c r="U196" s="41"/>
      <c r="V196" s="41"/>
      <c r="W196" s="42">
        <f t="shared" si="4"/>
        <v>0</v>
      </c>
      <c r="X196" s="3"/>
      <c r="Y196" s="3"/>
      <c r="Z196" s="3"/>
      <c r="AA196" s="32"/>
      <c r="AB196" s="43"/>
      <c r="AC196" s="3"/>
    </row>
    <row r="197" spans="1:29" ht="15.75" customHeight="1">
      <c r="A197" s="30">
        <f t="shared" si="52"/>
        <v>184</v>
      </c>
      <c r="B197" s="30"/>
      <c r="C197" s="31"/>
      <c r="D197" s="32"/>
      <c r="E197" s="31"/>
      <c r="F197" s="33"/>
      <c r="G197" s="32"/>
      <c r="H197" s="32"/>
      <c r="I197" s="34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35"/>
      <c r="K197" s="35"/>
      <c r="L197" s="44"/>
      <c r="M197" s="37" t="e">
        <f t="shared" ref="M197:N197" si="191">J197/L197</f>
        <v>#DIV/0!</v>
      </c>
      <c r="N197" s="38" t="e">
        <f t="shared" si="191"/>
        <v>#DIV/0!</v>
      </c>
      <c r="O197" s="37" t="str">
        <f t="shared" si="1"/>
        <v>BLANK</v>
      </c>
      <c r="P197" s="39"/>
      <c r="Q197" s="39"/>
      <c r="R197" s="40" t="str">
        <f t="shared" si="2"/>
        <v>BLANK</v>
      </c>
      <c r="S197" s="38" t="e">
        <f t="shared" si="3"/>
        <v>#VALUE!</v>
      </c>
      <c r="T197" s="41"/>
      <c r="U197" s="41"/>
      <c r="V197" s="41"/>
      <c r="W197" s="42">
        <f t="shared" si="4"/>
        <v>0</v>
      </c>
      <c r="X197" s="3"/>
      <c r="Y197" s="3"/>
      <c r="Z197" s="3"/>
      <c r="AA197" s="32"/>
      <c r="AB197" s="43"/>
      <c r="AC197" s="3"/>
    </row>
    <row r="198" spans="1:29" ht="15.75" customHeight="1">
      <c r="A198" s="30">
        <f t="shared" si="52"/>
        <v>185</v>
      </c>
      <c r="B198" s="30"/>
      <c r="C198" s="31"/>
      <c r="D198" s="32"/>
      <c r="E198" s="31"/>
      <c r="F198" s="33"/>
      <c r="G198" s="32"/>
      <c r="H198" s="32"/>
      <c r="I198" s="34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35"/>
      <c r="K198" s="35"/>
      <c r="L198" s="44"/>
      <c r="M198" s="37" t="e">
        <f t="shared" ref="M198:N198" si="192">J198/L198</f>
        <v>#DIV/0!</v>
      </c>
      <c r="N198" s="38" t="e">
        <f t="shared" si="192"/>
        <v>#DIV/0!</v>
      </c>
      <c r="O198" s="37" t="str">
        <f t="shared" si="1"/>
        <v>BLANK</v>
      </c>
      <c r="P198" s="39"/>
      <c r="Q198" s="39"/>
      <c r="R198" s="40" t="str">
        <f t="shared" si="2"/>
        <v>BLANK</v>
      </c>
      <c r="S198" s="38" t="e">
        <f t="shared" si="3"/>
        <v>#VALUE!</v>
      </c>
      <c r="T198" s="41"/>
      <c r="U198" s="41"/>
      <c r="V198" s="41"/>
      <c r="W198" s="42">
        <f t="shared" si="4"/>
        <v>0</v>
      </c>
      <c r="X198" s="3"/>
      <c r="Y198" s="3"/>
      <c r="Z198" s="3"/>
      <c r="AA198" s="32"/>
      <c r="AB198" s="43"/>
      <c r="AC198" s="3"/>
    </row>
    <row r="199" spans="1:29" ht="15.75" customHeight="1">
      <c r="A199" s="30">
        <f t="shared" si="52"/>
        <v>186</v>
      </c>
      <c r="B199" s="30"/>
      <c r="C199" s="31"/>
      <c r="D199" s="32"/>
      <c r="E199" s="31"/>
      <c r="F199" s="33"/>
      <c r="G199" s="32"/>
      <c r="H199" s="32"/>
      <c r="I199" s="34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35"/>
      <c r="K199" s="35"/>
      <c r="L199" s="44"/>
      <c r="M199" s="37" t="e">
        <f t="shared" ref="M199:N199" si="193">J199/L199</f>
        <v>#DIV/0!</v>
      </c>
      <c r="N199" s="38" t="e">
        <f t="shared" si="193"/>
        <v>#DIV/0!</v>
      </c>
      <c r="O199" s="37" t="str">
        <f t="shared" si="1"/>
        <v>BLANK</v>
      </c>
      <c r="P199" s="39"/>
      <c r="Q199" s="39"/>
      <c r="R199" s="40" t="str">
        <f t="shared" si="2"/>
        <v>BLANK</v>
      </c>
      <c r="S199" s="38" t="e">
        <f t="shared" si="3"/>
        <v>#VALUE!</v>
      </c>
      <c r="T199" s="41"/>
      <c r="U199" s="41"/>
      <c r="V199" s="41"/>
      <c r="W199" s="42">
        <f t="shared" si="4"/>
        <v>0</v>
      </c>
      <c r="X199" s="3"/>
      <c r="Y199" s="3"/>
      <c r="Z199" s="3"/>
      <c r="AA199" s="32"/>
      <c r="AB199" s="43"/>
      <c r="AC199" s="3"/>
    </row>
    <row r="200" spans="1:29" ht="15.75" customHeight="1">
      <c r="A200" s="30">
        <f t="shared" si="52"/>
        <v>187</v>
      </c>
      <c r="B200" s="30"/>
      <c r="C200" s="31"/>
      <c r="D200" s="32"/>
      <c r="E200" s="31"/>
      <c r="F200" s="33"/>
      <c r="G200" s="32"/>
      <c r="H200" s="32"/>
      <c r="I200" s="34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35"/>
      <c r="K200" s="35"/>
      <c r="L200" s="44"/>
      <c r="M200" s="37" t="e">
        <f t="shared" ref="M200:N200" si="194">J200/L200</f>
        <v>#DIV/0!</v>
      </c>
      <c r="N200" s="38" t="e">
        <f t="shared" si="194"/>
        <v>#DIV/0!</v>
      </c>
      <c r="O200" s="37" t="str">
        <f t="shared" si="1"/>
        <v>BLANK</v>
      </c>
      <c r="P200" s="39"/>
      <c r="Q200" s="39"/>
      <c r="R200" s="40" t="str">
        <f t="shared" si="2"/>
        <v>BLANK</v>
      </c>
      <c r="S200" s="38" t="e">
        <f t="shared" si="3"/>
        <v>#VALUE!</v>
      </c>
      <c r="T200" s="41"/>
      <c r="U200" s="41"/>
      <c r="V200" s="41"/>
      <c r="W200" s="42">
        <f t="shared" si="4"/>
        <v>0</v>
      </c>
      <c r="X200" s="3"/>
      <c r="Y200" s="3"/>
      <c r="Z200" s="3"/>
      <c r="AA200" s="32"/>
      <c r="AB200" s="43"/>
      <c r="AC200" s="3"/>
    </row>
    <row r="201" spans="1:29" ht="15.75" customHeight="1">
      <c r="A201" s="30">
        <f t="shared" si="52"/>
        <v>188</v>
      </c>
      <c r="B201" s="30"/>
      <c r="C201" s="31"/>
      <c r="D201" s="32"/>
      <c r="E201" s="31"/>
      <c r="F201" s="33"/>
      <c r="G201" s="32"/>
      <c r="H201" s="32"/>
      <c r="I201" s="34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35"/>
      <c r="K201" s="35"/>
      <c r="L201" s="44"/>
      <c r="M201" s="37" t="e">
        <f t="shared" ref="M201:N201" si="195">J201/L201</f>
        <v>#DIV/0!</v>
      </c>
      <c r="N201" s="38" t="e">
        <f t="shared" si="195"/>
        <v>#DIV/0!</v>
      </c>
      <c r="O201" s="37" t="str">
        <f t="shared" si="1"/>
        <v>BLANK</v>
      </c>
      <c r="P201" s="39"/>
      <c r="Q201" s="39"/>
      <c r="R201" s="40" t="str">
        <f t="shared" si="2"/>
        <v>BLANK</v>
      </c>
      <c r="S201" s="38" t="e">
        <f t="shared" si="3"/>
        <v>#VALUE!</v>
      </c>
      <c r="T201" s="41"/>
      <c r="U201" s="41"/>
      <c r="V201" s="41"/>
      <c r="W201" s="42">
        <f t="shared" si="4"/>
        <v>0</v>
      </c>
      <c r="X201" s="3"/>
      <c r="Y201" s="3"/>
      <c r="Z201" s="3"/>
      <c r="AA201" s="32"/>
      <c r="AB201" s="43"/>
      <c r="AC201" s="3"/>
    </row>
    <row r="202" spans="1:29" ht="15.75" customHeight="1">
      <c r="A202" s="30">
        <f t="shared" si="52"/>
        <v>189</v>
      </c>
      <c r="B202" s="30"/>
      <c r="C202" s="31"/>
      <c r="D202" s="32"/>
      <c r="E202" s="31"/>
      <c r="F202" s="33"/>
      <c r="G202" s="32"/>
      <c r="H202" s="32"/>
      <c r="I202" s="34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35"/>
      <c r="K202" s="35"/>
      <c r="L202" s="44"/>
      <c r="M202" s="37" t="e">
        <f t="shared" ref="M202:N202" si="196">J202/L202</f>
        <v>#DIV/0!</v>
      </c>
      <c r="N202" s="38" t="e">
        <f t="shared" si="196"/>
        <v>#DIV/0!</v>
      </c>
      <c r="O202" s="37" t="str">
        <f t="shared" si="1"/>
        <v>BLANK</v>
      </c>
      <c r="P202" s="39"/>
      <c r="Q202" s="39"/>
      <c r="R202" s="40" t="str">
        <f t="shared" si="2"/>
        <v>BLANK</v>
      </c>
      <c r="S202" s="38" t="e">
        <f t="shared" si="3"/>
        <v>#VALUE!</v>
      </c>
      <c r="T202" s="41"/>
      <c r="U202" s="41"/>
      <c r="V202" s="41"/>
      <c r="W202" s="42">
        <f t="shared" si="4"/>
        <v>0</v>
      </c>
      <c r="X202" s="3"/>
      <c r="Y202" s="3"/>
      <c r="Z202" s="3"/>
      <c r="AA202" s="32"/>
      <c r="AB202" s="43"/>
      <c r="AC202" s="3"/>
    </row>
    <row r="203" spans="1:29" ht="15.75" customHeight="1">
      <c r="A203" s="30">
        <f t="shared" si="52"/>
        <v>190</v>
      </c>
      <c r="B203" s="30"/>
      <c r="C203" s="31"/>
      <c r="D203" s="32"/>
      <c r="E203" s="31"/>
      <c r="F203" s="33"/>
      <c r="G203" s="32"/>
      <c r="H203" s="32"/>
      <c r="I203" s="34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35"/>
      <c r="K203" s="35"/>
      <c r="L203" s="44"/>
      <c r="M203" s="37" t="e">
        <f t="shared" ref="M203:N203" si="197">J203/L203</f>
        <v>#DIV/0!</v>
      </c>
      <c r="N203" s="38" t="e">
        <f t="shared" si="197"/>
        <v>#DIV/0!</v>
      </c>
      <c r="O203" s="37" t="str">
        <f t="shared" si="1"/>
        <v>BLANK</v>
      </c>
      <c r="P203" s="39"/>
      <c r="Q203" s="39"/>
      <c r="R203" s="40" t="str">
        <f t="shared" si="2"/>
        <v>BLANK</v>
      </c>
      <c r="S203" s="38" t="e">
        <f t="shared" si="3"/>
        <v>#VALUE!</v>
      </c>
      <c r="T203" s="41"/>
      <c r="U203" s="41"/>
      <c r="V203" s="41"/>
      <c r="W203" s="42">
        <f t="shared" si="4"/>
        <v>0</v>
      </c>
      <c r="X203" s="3"/>
      <c r="Y203" s="3"/>
      <c r="Z203" s="3"/>
      <c r="AA203" s="32"/>
      <c r="AB203" s="43"/>
      <c r="AC203" s="3"/>
    </row>
    <row r="204" spans="1:29" ht="15.75" customHeight="1">
      <c r="A204" s="30">
        <f t="shared" si="52"/>
        <v>191</v>
      </c>
      <c r="B204" s="30"/>
      <c r="C204" s="31"/>
      <c r="D204" s="32"/>
      <c r="E204" s="31"/>
      <c r="F204" s="33"/>
      <c r="G204" s="32"/>
      <c r="H204" s="32"/>
      <c r="I204" s="34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35"/>
      <c r="K204" s="35"/>
      <c r="L204" s="44"/>
      <c r="M204" s="37" t="e">
        <f t="shared" ref="M204:N204" si="198">J204/L204</f>
        <v>#DIV/0!</v>
      </c>
      <c r="N204" s="38" t="e">
        <f t="shared" si="198"/>
        <v>#DIV/0!</v>
      </c>
      <c r="O204" s="37" t="str">
        <f t="shared" si="1"/>
        <v>BLANK</v>
      </c>
      <c r="P204" s="39"/>
      <c r="Q204" s="39"/>
      <c r="R204" s="40" t="str">
        <f t="shared" si="2"/>
        <v>BLANK</v>
      </c>
      <c r="S204" s="38" t="e">
        <f t="shared" si="3"/>
        <v>#VALUE!</v>
      </c>
      <c r="T204" s="41"/>
      <c r="U204" s="41"/>
      <c r="V204" s="41"/>
      <c r="W204" s="42">
        <f t="shared" si="4"/>
        <v>0</v>
      </c>
      <c r="X204" s="3"/>
      <c r="Y204" s="3"/>
      <c r="Z204" s="3"/>
      <c r="AA204" s="32"/>
      <c r="AB204" s="43"/>
      <c r="AC204" s="3"/>
    </row>
    <row r="205" spans="1:29" ht="15.75" customHeight="1">
      <c r="A205" s="30">
        <f t="shared" si="52"/>
        <v>192</v>
      </c>
      <c r="B205" s="30"/>
      <c r="C205" s="31"/>
      <c r="D205" s="32"/>
      <c r="E205" s="31"/>
      <c r="F205" s="33"/>
      <c r="G205" s="32"/>
      <c r="H205" s="32"/>
      <c r="I205" s="34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35"/>
      <c r="K205" s="35"/>
      <c r="L205" s="44"/>
      <c r="M205" s="37" t="e">
        <f t="shared" ref="M205:N205" si="199">J205/L205</f>
        <v>#DIV/0!</v>
      </c>
      <c r="N205" s="38" t="e">
        <f t="shared" si="199"/>
        <v>#DIV/0!</v>
      </c>
      <c r="O205" s="37" t="str">
        <f t="shared" si="1"/>
        <v>BLANK</v>
      </c>
      <c r="P205" s="39"/>
      <c r="Q205" s="39"/>
      <c r="R205" s="40" t="str">
        <f t="shared" si="2"/>
        <v>BLANK</v>
      </c>
      <c r="S205" s="38" t="e">
        <f t="shared" si="3"/>
        <v>#VALUE!</v>
      </c>
      <c r="T205" s="41"/>
      <c r="U205" s="41"/>
      <c r="V205" s="41"/>
      <c r="W205" s="42">
        <f t="shared" si="4"/>
        <v>0</v>
      </c>
      <c r="X205" s="3"/>
      <c r="Y205" s="3"/>
      <c r="Z205" s="3"/>
      <c r="AA205" s="32"/>
      <c r="AB205" s="43"/>
      <c r="AC205" s="3"/>
    </row>
    <row r="206" spans="1:29" ht="15.75" customHeight="1">
      <c r="A206" s="30">
        <f t="shared" si="52"/>
        <v>193</v>
      </c>
      <c r="B206" s="30"/>
      <c r="C206" s="31"/>
      <c r="D206" s="32"/>
      <c r="E206" s="31"/>
      <c r="F206" s="33"/>
      <c r="G206" s="32"/>
      <c r="H206" s="32"/>
      <c r="I206" s="34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35"/>
      <c r="K206" s="35"/>
      <c r="L206" s="44"/>
      <c r="M206" s="37" t="e">
        <f t="shared" ref="M206:N206" si="200">J206/L206</f>
        <v>#DIV/0!</v>
      </c>
      <c r="N206" s="38" t="e">
        <f t="shared" si="200"/>
        <v>#DIV/0!</v>
      </c>
      <c r="O206" s="37" t="str">
        <f t="shared" si="1"/>
        <v>BLANK</v>
      </c>
      <c r="P206" s="39"/>
      <c r="Q206" s="39"/>
      <c r="R206" s="40" t="str">
        <f t="shared" si="2"/>
        <v>BLANK</v>
      </c>
      <c r="S206" s="38" t="e">
        <f t="shared" si="3"/>
        <v>#VALUE!</v>
      </c>
      <c r="T206" s="41"/>
      <c r="U206" s="41"/>
      <c r="V206" s="41"/>
      <c r="W206" s="42">
        <f t="shared" si="4"/>
        <v>0</v>
      </c>
      <c r="X206" s="3"/>
      <c r="Y206" s="3"/>
      <c r="Z206" s="3"/>
      <c r="AA206" s="32"/>
      <c r="AB206" s="43"/>
      <c r="AC206" s="3"/>
    </row>
    <row r="207" spans="1:29" ht="15.75" customHeight="1">
      <c r="A207" s="30">
        <f t="shared" si="52"/>
        <v>194</v>
      </c>
      <c r="B207" s="30"/>
      <c r="C207" s="31"/>
      <c r="D207" s="32"/>
      <c r="E207" s="31"/>
      <c r="F207" s="33"/>
      <c r="G207" s="32"/>
      <c r="H207" s="32"/>
      <c r="I207" s="34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35"/>
      <c r="K207" s="35"/>
      <c r="L207" s="44"/>
      <c r="M207" s="37" t="e">
        <f t="shared" ref="M207:N207" si="201">J207/L207</f>
        <v>#DIV/0!</v>
      </c>
      <c r="N207" s="38" t="e">
        <f t="shared" si="201"/>
        <v>#DIV/0!</v>
      </c>
      <c r="O207" s="37" t="str">
        <f t="shared" si="1"/>
        <v>BLANK</v>
      </c>
      <c r="P207" s="39"/>
      <c r="Q207" s="39"/>
      <c r="R207" s="40" t="str">
        <f t="shared" si="2"/>
        <v>BLANK</v>
      </c>
      <c r="S207" s="38" t="e">
        <f t="shared" si="3"/>
        <v>#VALUE!</v>
      </c>
      <c r="T207" s="41"/>
      <c r="U207" s="41"/>
      <c r="V207" s="41"/>
      <c r="W207" s="42">
        <f t="shared" si="4"/>
        <v>0</v>
      </c>
      <c r="X207" s="3"/>
      <c r="Y207" s="3"/>
      <c r="Z207" s="3"/>
      <c r="AA207" s="32"/>
      <c r="AB207" s="43"/>
      <c r="AC207" s="3"/>
    </row>
    <row r="208" spans="1:29" ht="15.75" customHeight="1">
      <c r="A208" s="30">
        <f t="shared" si="52"/>
        <v>195</v>
      </c>
      <c r="B208" s="30"/>
      <c r="C208" s="31"/>
      <c r="D208" s="32"/>
      <c r="E208" s="31"/>
      <c r="F208" s="33"/>
      <c r="G208" s="32"/>
      <c r="H208" s="32"/>
      <c r="I208" s="34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35"/>
      <c r="K208" s="35"/>
      <c r="L208" s="44"/>
      <c r="M208" s="37" t="e">
        <f t="shared" ref="M208:N208" si="202">J208/L208</f>
        <v>#DIV/0!</v>
      </c>
      <c r="N208" s="38" t="e">
        <f t="shared" si="202"/>
        <v>#DIV/0!</v>
      </c>
      <c r="O208" s="37" t="str">
        <f t="shared" si="1"/>
        <v>BLANK</v>
      </c>
      <c r="P208" s="39"/>
      <c r="Q208" s="39"/>
      <c r="R208" s="40" t="str">
        <f t="shared" si="2"/>
        <v>BLANK</v>
      </c>
      <c r="S208" s="38" t="e">
        <f t="shared" si="3"/>
        <v>#VALUE!</v>
      </c>
      <c r="T208" s="41"/>
      <c r="U208" s="41"/>
      <c r="V208" s="41"/>
      <c r="W208" s="42">
        <f t="shared" si="4"/>
        <v>0</v>
      </c>
      <c r="X208" s="3"/>
      <c r="Y208" s="3"/>
      <c r="Z208" s="3"/>
      <c r="AA208" s="32"/>
      <c r="AB208" s="43"/>
      <c r="AC208" s="3"/>
    </row>
    <row r="209" spans="1:29" ht="15.75" customHeight="1">
      <c r="A209" s="30">
        <f t="shared" si="52"/>
        <v>196</v>
      </c>
      <c r="B209" s="30"/>
      <c r="C209" s="31"/>
      <c r="D209" s="32"/>
      <c r="E209" s="31"/>
      <c r="F209" s="33"/>
      <c r="G209" s="32"/>
      <c r="H209" s="32"/>
      <c r="I209" s="34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35"/>
      <c r="K209" s="35"/>
      <c r="L209" s="44"/>
      <c r="M209" s="37" t="e">
        <f t="shared" ref="M209:N209" si="203">J209/L209</f>
        <v>#DIV/0!</v>
      </c>
      <c r="N209" s="38" t="e">
        <f t="shared" si="203"/>
        <v>#DIV/0!</v>
      </c>
      <c r="O209" s="37" t="str">
        <f t="shared" si="1"/>
        <v>BLANK</v>
      </c>
      <c r="P209" s="39"/>
      <c r="Q209" s="39"/>
      <c r="R209" s="40" t="str">
        <f t="shared" si="2"/>
        <v>BLANK</v>
      </c>
      <c r="S209" s="38" t="e">
        <f t="shared" si="3"/>
        <v>#VALUE!</v>
      </c>
      <c r="T209" s="41"/>
      <c r="U209" s="41"/>
      <c r="V209" s="41"/>
      <c r="W209" s="42">
        <f t="shared" si="4"/>
        <v>0</v>
      </c>
      <c r="X209" s="3"/>
      <c r="Y209" s="3"/>
      <c r="Z209" s="3"/>
      <c r="AA209" s="32"/>
      <c r="AB209" s="43"/>
      <c r="AC209" s="3"/>
    </row>
    <row r="210" spans="1:29" ht="15.75" customHeight="1">
      <c r="A210" s="30">
        <f t="shared" si="52"/>
        <v>197</v>
      </c>
      <c r="B210" s="30"/>
      <c r="C210" s="31"/>
      <c r="D210" s="32"/>
      <c r="E210" s="31"/>
      <c r="F210" s="33"/>
      <c r="G210" s="32"/>
      <c r="H210" s="32"/>
      <c r="I210" s="34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35"/>
      <c r="K210" s="35"/>
      <c r="L210" s="44"/>
      <c r="M210" s="37" t="e">
        <f t="shared" ref="M210:N210" si="204">J210/L210</f>
        <v>#DIV/0!</v>
      </c>
      <c r="N210" s="38" t="e">
        <f t="shared" si="204"/>
        <v>#DIV/0!</v>
      </c>
      <c r="O210" s="37" t="str">
        <f t="shared" si="1"/>
        <v>BLANK</v>
      </c>
      <c r="P210" s="39"/>
      <c r="Q210" s="39"/>
      <c r="R210" s="40" t="str">
        <f t="shared" si="2"/>
        <v>BLANK</v>
      </c>
      <c r="S210" s="38" t="e">
        <f t="shared" si="3"/>
        <v>#VALUE!</v>
      </c>
      <c r="T210" s="41"/>
      <c r="U210" s="41"/>
      <c r="V210" s="41"/>
      <c r="W210" s="42">
        <f t="shared" si="4"/>
        <v>0</v>
      </c>
      <c r="X210" s="3"/>
      <c r="Y210" s="3"/>
      <c r="Z210" s="3"/>
      <c r="AA210" s="32"/>
      <c r="AB210" s="43"/>
      <c r="AC210" s="3"/>
    </row>
    <row r="211" spans="1:29" ht="15.75" customHeight="1">
      <c r="A211" s="30">
        <f t="shared" si="52"/>
        <v>198</v>
      </c>
      <c r="B211" s="30"/>
      <c r="C211" s="31"/>
      <c r="D211" s="45"/>
      <c r="E211" s="31"/>
      <c r="F211" s="33"/>
      <c r="G211" s="32"/>
      <c r="H211" s="32"/>
      <c r="I211" s="34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35"/>
      <c r="K211" s="35"/>
      <c r="L211" s="44"/>
      <c r="M211" s="37" t="e">
        <f t="shared" ref="M211:N211" si="205">J211/L211</f>
        <v>#DIV/0!</v>
      </c>
      <c r="N211" s="38" t="e">
        <f t="shared" si="205"/>
        <v>#DIV/0!</v>
      </c>
      <c r="O211" s="37" t="str">
        <f t="shared" si="1"/>
        <v>BLANK</v>
      </c>
      <c r="P211" s="39"/>
      <c r="Q211" s="39"/>
      <c r="R211" s="40" t="str">
        <f t="shared" si="2"/>
        <v>BLANK</v>
      </c>
      <c r="S211" s="38" t="e">
        <f t="shared" si="3"/>
        <v>#VALUE!</v>
      </c>
      <c r="T211" s="41"/>
      <c r="U211" s="41"/>
      <c r="V211" s="41"/>
      <c r="W211" s="42">
        <f t="shared" si="4"/>
        <v>0</v>
      </c>
      <c r="X211" s="3"/>
      <c r="Y211" s="3"/>
      <c r="Z211" s="3"/>
      <c r="AA211" s="45"/>
      <c r="AB211" s="43"/>
      <c r="AC211" s="3"/>
    </row>
    <row r="212" spans="1:29" ht="15.75" customHeight="1">
      <c r="A212" s="46" t="s">
        <v>223</v>
      </c>
      <c r="B212" s="47"/>
      <c r="C212" s="48"/>
      <c r="D212" s="49">
        <f>COUNTA(D14:D211)</f>
        <v>58</v>
      </c>
      <c r="E212" s="50" t="s">
        <v>224</v>
      </c>
      <c r="F212" s="51">
        <f>AVERAGE(F14:F211)</f>
        <v>25.431034482758619</v>
      </c>
      <c r="G212" s="52"/>
      <c r="H212" s="52"/>
      <c r="I212" s="53">
        <f>COUNTIF(I14:I211,"No")</f>
        <v>27</v>
      </c>
      <c r="J212" s="54">
        <f t="shared" ref="J212:L212" si="206">AVERAGEIF(J14:J211,"&lt;&gt;BLANK")</f>
        <v>35875.982456140351</v>
      </c>
      <c r="K212" s="55">
        <f t="shared" si="206"/>
        <v>34495.602068965512</v>
      </c>
      <c r="L212" s="56">
        <f t="shared" si="206"/>
        <v>3.0454385964912292</v>
      </c>
      <c r="M212" s="55">
        <f t="shared" ref="M212:N212" si="207">J212/L212</f>
        <v>11780.235036580443</v>
      </c>
      <c r="N212" s="56">
        <f t="shared" si="207"/>
        <v>2.9282609355287419</v>
      </c>
      <c r="O212" s="55">
        <f t="shared" ref="O212:S212" si="208">AVERAGEIF(O14:O211,"&lt;&gt;BLANK")</f>
        <v>761.82896551724139</v>
      </c>
      <c r="P212" s="55">
        <f t="shared" si="208"/>
        <v>2810.8336206896547</v>
      </c>
      <c r="Q212" s="55">
        <f t="shared" si="208"/>
        <v>2496.4289655172415</v>
      </c>
      <c r="R212" s="57">
        <f t="shared" si="208"/>
        <v>5307.2625862068962</v>
      </c>
      <c r="S212" s="57" t="e">
        <f t="shared" si="208"/>
        <v>#DIV/0!</v>
      </c>
      <c r="T212" s="58"/>
      <c r="U212" s="58"/>
      <c r="V212" s="58"/>
      <c r="W212" s="59" t="e">
        <f t="shared" ref="W212:X212" si="209">AVERAGEIF(W162:W203,"&lt;&gt;0")</f>
        <v>#DIV/0!</v>
      </c>
      <c r="X212" s="59" t="e">
        <f t="shared" si="209"/>
        <v>#DIV/0!</v>
      </c>
      <c r="Y212" s="3"/>
      <c r="Z212" s="3"/>
      <c r="AA212" s="60">
        <f>COUNTIF(AA14:AA211,"Yes")</f>
        <v>16</v>
      </c>
      <c r="AB212" s="61">
        <f>AVERAGEIF(AB14:AB211,"&lt;&gt;BLANK")</f>
        <v>-98.162413793103454</v>
      </c>
      <c r="AC212" s="3"/>
    </row>
    <row r="213" spans="1:29" ht="15.75" customHeight="1">
      <c r="A213" s="62"/>
      <c r="B213" s="62"/>
      <c r="C213" s="63"/>
      <c r="D213" s="63"/>
      <c r="E213" s="63"/>
      <c r="F213" s="63"/>
      <c r="G213" s="62"/>
      <c r="H213" s="64"/>
      <c r="I213" s="64"/>
      <c r="J213" s="58"/>
      <c r="K213" s="58"/>
      <c r="L213" s="58"/>
      <c r="M213" s="58"/>
      <c r="N213" s="58"/>
      <c r="O213" s="58"/>
      <c r="P213" s="65"/>
      <c r="Q213" s="65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</row>
    <row r="214" spans="1:29" ht="15.75" customHeight="1">
      <c r="A214" s="66"/>
      <c r="B214" s="66"/>
      <c r="C214" s="67"/>
      <c r="D214" s="67"/>
      <c r="E214" s="67"/>
      <c r="F214" s="67"/>
      <c r="G214" s="66"/>
      <c r="H214" s="64"/>
      <c r="I214" s="64"/>
      <c r="J214" s="58"/>
      <c r="K214" s="58"/>
      <c r="L214" s="58"/>
      <c r="M214" s="58"/>
      <c r="N214" s="58"/>
      <c r="O214" s="58"/>
      <c r="P214" s="68"/>
      <c r="Q214" s="6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</row>
    <row r="215" spans="1:29" ht="15.75" customHeight="1">
      <c r="A215" s="66"/>
      <c r="B215" s="66"/>
      <c r="C215" s="67"/>
      <c r="D215" s="67"/>
      <c r="E215" s="67"/>
      <c r="F215" s="67"/>
      <c r="G215" s="66"/>
      <c r="H215" s="64"/>
      <c r="I215" s="64"/>
      <c r="J215" s="58"/>
      <c r="K215" s="58"/>
      <c r="L215" s="58"/>
      <c r="M215" s="58"/>
      <c r="N215" s="58"/>
      <c r="O215" s="58"/>
      <c r="P215" s="68"/>
      <c r="Q215" s="6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</row>
    <row r="216" spans="1:29" ht="15.75" customHeight="1">
      <c r="A216" s="66"/>
      <c r="B216" s="66"/>
      <c r="C216" s="67"/>
      <c r="D216" s="67"/>
      <c r="E216" s="67"/>
      <c r="F216" s="67"/>
      <c r="G216" s="66"/>
      <c r="H216" s="64"/>
      <c r="I216" s="64"/>
      <c r="J216" s="58"/>
      <c r="K216" s="58"/>
      <c r="L216" s="58"/>
      <c r="M216" s="58"/>
      <c r="N216" s="58"/>
      <c r="O216" s="58"/>
      <c r="P216" s="68"/>
      <c r="Q216" s="6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</row>
    <row r="217" spans="1:29" ht="15.75" customHeight="1">
      <c r="A217" s="66"/>
      <c r="B217" s="66"/>
      <c r="C217" s="67"/>
      <c r="D217" s="67"/>
      <c r="E217" s="67"/>
      <c r="F217" s="67"/>
      <c r="G217" s="66"/>
      <c r="H217" s="64"/>
      <c r="I217" s="64"/>
      <c r="J217" s="58"/>
      <c r="K217" s="58"/>
      <c r="L217" s="58"/>
      <c r="M217" s="58"/>
      <c r="N217" s="58"/>
      <c r="O217" s="58"/>
      <c r="P217" s="68"/>
      <c r="Q217" s="6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</row>
    <row r="218" spans="1:29" ht="15.75" customHeight="1">
      <c r="A218" s="66"/>
      <c r="B218" s="66"/>
      <c r="C218" s="67"/>
      <c r="D218" s="67"/>
      <c r="E218" s="67"/>
      <c r="F218" s="67"/>
      <c r="G218" s="66"/>
      <c r="H218" s="64"/>
      <c r="I218" s="64"/>
      <c r="J218" s="58"/>
      <c r="K218" s="58"/>
      <c r="L218" s="58"/>
      <c r="M218" s="58"/>
      <c r="N218" s="58"/>
      <c r="O218" s="58"/>
      <c r="P218" s="68"/>
      <c r="Q218" s="6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</row>
    <row r="219" spans="1:29" ht="15.75" customHeight="1">
      <c r="A219" s="66"/>
      <c r="B219" s="66"/>
      <c r="C219" s="67"/>
      <c r="D219" s="67"/>
      <c r="E219" s="67"/>
      <c r="F219" s="67"/>
      <c r="G219" s="66"/>
      <c r="H219" s="64"/>
      <c r="I219" s="64"/>
      <c r="J219" s="58"/>
      <c r="K219" s="58"/>
      <c r="L219" s="58"/>
      <c r="M219" s="58"/>
      <c r="N219" s="58"/>
      <c r="O219" s="58"/>
      <c r="P219" s="68"/>
      <c r="Q219" s="6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</row>
    <row r="220" spans="1:29" ht="15.75" customHeight="1">
      <c r="A220" s="66"/>
      <c r="B220" s="66"/>
      <c r="C220" s="67"/>
      <c r="D220" s="67"/>
      <c r="E220" s="67"/>
      <c r="F220" s="67"/>
      <c r="G220" s="66"/>
      <c r="H220" s="64"/>
      <c r="I220" s="64"/>
      <c r="J220" s="58"/>
      <c r="K220" s="58"/>
      <c r="L220" s="58"/>
      <c r="M220" s="58"/>
      <c r="N220" s="58"/>
      <c r="O220" s="58"/>
      <c r="P220" s="68"/>
      <c r="Q220" s="6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</row>
    <row r="221" spans="1:29" ht="15.75" customHeight="1">
      <c r="A221" s="66"/>
      <c r="B221" s="66"/>
      <c r="C221" s="67"/>
      <c r="D221" s="67"/>
      <c r="E221" s="67"/>
      <c r="F221" s="67"/>
      <c r="G221" s="66"/>
      <c r="H221" s="64"/>
      <c r="I221" s="64"/>
      <c r="J221" s="58"/>
      <c r="K221" s="58"/>
      <c r="L221" s="58"/>
      <c r="M221" s="58"/>
      <c r="N221" s="58"/>
      <c r="O221" s="58"/>
      <c r="P221" s="68"/>
      <c r="Q221" s="6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</row>
    <row r="222" spans="1:29" ht="15.75" customHeight="1">
      <c r="A222" s="66"/>
      <c r="B222" s="66"/>
      <c r="C222" s="67"/>
      <c r="D222" s="67"/>
      <c r="E222" s="67"/>
      <c r="F222" s="67"/>
      <c r="G222" s="66"/>
      <c r="H222" s="64"/>
      <c r="I222" s="64"/>
      <c r="J222" s="58"/>
      <c r="K222" s="58"/>
      <c r="L222" s="58"/>
      <c r="M222" s="58"/>
      <c r="N222" s="58"/>
      <c r="O222" s="58"/>
      <c r="P222" s="68"/>
      <c r="Q222" s="6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ht="15.75" customHeight="1">
      <c r="A223" s="66"/>
      <c r="B223" s="66"/>
      <c r="C223" s="67"/>
      <c r="D223" s="67"/>
      <c r="E223" s="67"/>
      <c r="F223" s="67"/>
      <c r="G223" s="66"/>
      <c r="H223" s="64"/>
      <c r="I223" s="64"/>
      <c r="J223" s="58"/>
      <c r="K223" s="58"/>
      <c r="L223" s="58"/>
      <c r="M223" s="58"/>
      <c r="N223" s="58"/>
      <c r="O223" s="58"/>
      <c r="P223" s="68"/>
      <c r="Q223" s="6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</row>
    <row r="224" spans="1:29" ht="15.75" customHeight="1">
      <c r="A224" s="66"/>
      <c r="B224" s="66"/>
      <c r="C224" s="67"/>
      <c r="D224" s="67"/>
      <c r="E224" s="67"/>
      <c r="F224" s="67"/>
      <c r="G224" s="66"/>
      <c r="H224" s="64"/>
      <c r="I224" s="64"/>
      <c r="J224" s="58"/>
      <c r="K224" s="58"/>
      <c r="L224" s="58"/>
      <c r="M224" s="58"/>
      <c r="N224" s="58"/>
      <c r="O224" s="58"/>
      <c r="P224" s="68"/>
      <c r="Q224" s="6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</row>
    <row r="225" spans="1:29" ht="15.75" customHeight="1">
      <c r="A225" s="66"/>
      <c r="B225" s="66"/>
      <c r="C225" s="67"/>
      <c r="D225" s="67"/>
      <c r="E225" s="67"/>
      <c r="F225" s="67"/>
      <c r="G225" s="66"/>
      <c r="H225" s="64"/>
      <c r="I225" s="64"/>
      <c r="J225" s="58"/>
      <c r="K225" s="58"/>
      <c r="L225" s="58"/>
      <c r="M225" s="58"/>
      <c r="N225" s="58"/>
      <c r="O225" s="58"/>
      <c r="P225" s="68"/>
      <c r="Q225" s="6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</row>
    <row r="226" spans="1:29" ht="15.75" customHeight="1">
      <c r="A226" s="66"/>
      <c r="B226" s="66"/>
      <c r="C226" s="67"/>
      <c r="D226" s="67"/>
      <c r="E226" s="67"/>
      <c r="F226" s="67"/>
      <c r="G226" s="66"/>
      <c r="H226" s="64"/>
      <c r="I226" s="64"/>
      <c r="J226" s="58"/>
      <c r="K226" s="58"/>
      <c r="L226" s="58"/>
      <c r="M226" s="58"/>
      <c r="N226" s="58"/>
      <c r="O226" s="58"/>
      <c r="P226" s="68"/>
      <c r="Q226" s="6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</row>
    <row r="227" spans="1:29" ht="15.75" customHeight="1">
      <c r="A227" s="66"/>
      <c r="B227" s="66"/>
      <c r="C227" s="67"/>
      <c r="D227" s="67"/>
      <c r="E227" s="67"/>
      <c r="F227" s="67"/>
      <c r="G227" s="66"/>
      <c r="H227" s="64"/>
      <c r="I227" s="64"/>
      <c r="J227" s="58"/>
      <c r="K227" s="58"/>
      <c r="L227" s="58"/>
      <c r="M227" s="58"/>
      <c r="N227" s="58"/>
      <c r="O227" s="58"/>
      <c r="P227" s="68"/>
      <c r="Q227" s="6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</row>
    <row r="228" spans="1:29" ht="15.75" customHeight="1">
      <c r="A228" s="66"/>
      <c r="B228" s="66"/>
      <c r="C228" s="67"/>
      <c r="D228" s="67"/>
      <c r="E228" s="67"/>
      <c r="F228" s="67"/>
      <c r="G228" s="66"/>
      <c r="H228" s="64"/>
      <c r="I228" s="64"/>
      <c r="J228" s="58"/>
      <c r="K228" s="58"/>
      <c r="L228" s="58"/>
      <c r="M228" s="58"/>
      <c r="N228" s="58"/>
      <c r="O228" s="58"/>
      <c r="P228" s="68"/>
      <c r="Q228" s="6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</row>
    <row r="229" spans="1:29" ht="15.75" customHeight="1">
      <c r="A229" s="66"/>
      <c r="B229" s="66"/>
      <c r="C229" s="67"/>
      <c r="D229" s="67"/>
      <c r="E229" s="67"/>
      <c r="F229" s="67"/>
      <c r="G229" s="66"/>
      <c r="H229" s="64"/>
      <c r="I229" s="64"/>
      <c r="J229" s="58"/>
      <c r="K229" s="58"/>
      <c r="L229" s="58"/>
      <c r="M229" s="58"/>
      <c r="N229" s="58"/>
      <c r="O229" s="58"/>
      <c r="P229" s="68"/>
      <c r="Q229" s="6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</row>
    <row r="230" spans="1:29" ht="15.75" customHeight="1">
      <c r="A230" s="66"/>
      <c r="B230" s="66"/>
      <c r="C230" s="67"/>
      <c r="D230" s="67"/>
      <c r="E230" s="67"/>
      <c r="F230" s="67"/>
      <c r="G230" s="66"/>
      <c r="H230" s="64"/>
      <c r="I230" s="64"/>
      <c r="J230" s="58"/>
      <c r="K230" s="58"/>
      <c r="L230" s="58"/>
      <c r="M230" s="58"/>
      <c r="N230" s="58"/>
      <c r="O230" s="58"/>
      <c r="P230" s="68"/>
      <c r="Q230" s="6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</row>
    <row r="231" spans="1:29" ht="15.75" customHeight="1">
      <c r="A231" s="66"/>
      <c r="B231" s="66"/>
      <c r="C231" s="67"/>
      <c r="D231" s="67"/>
      <c r="E231" s="67"/>
      <c r="F231" s="67"/>
      <c r="G231" s="66"/>
      <c r="H231" s="64"/>
      <c r="I231" s="64"/>
      <c r="J231" s="58"/>
      <c r="K231" s="58"/>
      <c r="L231" s="58"/>
      <c r="M231" s="58"/>
      <c r="N231" s="58"/>
      <c r="O231" s="58"/>
      <c r="P231" s="68"/>
      <c r="Q231" s="6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</row>
    <row r="232" spans="1:29" ht="15.75" customHeight="1">
      <c r="A232" s="66"/>
      <c r="B232" s="66"/>
      <c r="C232" s="67"/>
      <c r="D232" s="67"/>
      <c r="E232" s="67"/>
      <c r="F232" s="67"/>
      <c r="G232" s="66"/>
      <c r="H232" s="64"/>
      <c r="I232" s="64"/>
      <c r="J232" s="58"/>
      <c r="K232" s="58"/>
      <c r="L232" s="58"/>
      <c r="M232" s="58"/>
      <c r="N232" s="58"/>
      <c r="O232" s="58"/>
      <c r="P232" s="68"/>
      <c r="Q232" s="6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</row>
    <row r="233" spans="1:29" ht="15.75" customHeight="1">
      <c r="A233" s="66"/>
      <c r="B233" s="66"/>
      <c r="C233" s="67"/>
      <c r="D233" s="67"/>
      <c r="E233" s="67"/>
      <c r="F233" s="67"/>
      <c r="G233" s="66"/>
      <c r="H233" s="64"/>
      <c r="I233" s="64"/>
      <c r="J233" s="58"/>
      <c r="K233" s="58"/>
      <c r="L233" s="58"/>
      <c r="M233" s="58"/>
      <c r="N233" s="58"/>
      <c r="O233" s="58"/>
      <c r="P233" s="68"/>
      <c r="Q233" s="6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</row>
    <row r="234" spans="1:29" ht="15.75" customHeight="1">
      <c r="A234" s="66"/>
      <c r="B234" s="66"/>
      <c r="C234" s="67"/>
      <c r="D234" s="67"/>
      <c r="E234" s="67"/>
      <c r="F234" s="67"/>
      <c r="G234" s="66"/>
      <c r="H234" s="64"/>
      <c r="I234" s="64"/>
      <c r="J234" s="58"/>
      <c r="K234" s="58"/>
      <c r="L234" s="58"/>
      <c r="M234" s="58"/>
      <c r="N234" s="58"/>
      <c r="O234" s="58"/>
      <c r="P234" s="68"/>
      <c r="Q234" s="6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</row>
    <row r="235" spans="1:29" ht="15.75" customHeight="1">
      <c r="A235" s="66"/>
      <c r="B235" s="66"/>
      <c r="C235" s="67"/>
      <c r="D235" s="67"/>
      <c r="E235" s="67"/>
      <c r="F235" s="67"/>
      <c r="G235" s="66"/>
      <c r="H235" s="64"/>
      <c r="I235" s="64"/>
      <c r="J235" s="58"/>
      <c r="K235" s="58"/>
      <c r="L235" s="58"/>
      <c r="M235" s="58"/>
      <c r="N235" s="58"/>
      <c r="O235" s="58"/>
      <c r="P235" s="68"/>
      <c r="Q235" s="6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</row>
    <row r="236" spans="1:29" ht="15.75" customHeight="1">
      <c r="A236" s="66"/>
      <c r="B236" s="66"/>
      <c r="C236" s="67"/>
      <c r="D236" s="67"/>
      <c r="E236" s="67"/>
      <c r="F236" s="67"/>
      <c r="G236" s="66"/>
      <c r="H236" s="64"/>
      <c r="I236" s="64"/>
      <c r="J236" s="58"/>
      <c r="K236" s="58"/>
      <c r="L236" s="58"/>
      <c r="M236" s="58"/>
      <c r="N236" s="58"/>
      <c r="O236" s="58"/>
      <c r="P236" s="68"/>
      <c r="Q236" s="6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</row>
    <row r="237" spans="1:29" ht="15.75" customHeight="1">
      <c r="A237" s="66"/>
      <c r="B237" s="66"/>
      <c r="C237" s="67"/>
      <c r="D237" s="67"/>
      <c r="E237" s="67"/>
      <c r="F237" s="67"/>
      <c r="G237" s="66"/>
      <c r="H237" s="64"/>
      <c r="I237" s="64"/>
      <c r="J237" s="58"/>
      <c r="K237" s="58"/>
      <c r="L237" s="58"/>
      <c r="M237" s="58"/>
      <c r="N237" s="58"/>
      <c r="O237" s="58"/>
      <c r="P237" s="68"/>
      <c r="Q237" s="6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</row>
    <row r="238" spans="1:29" ht="15.75" customHeight="1">
      <c r="A238" s="66"/>
      <c r="B238" s="66"/>
      <c r="C238" s="67"/>
      <c r="D238" s="67"/>
      <c r="E238" s="67"/>
      <c r="F238" s="67"/>
      <c r="G238" s="66"/>
      <c r="H238" s="64"/>
      <c r="I238" s="64"/>
      <c r="J238" s="58"/>
      <c r="K238" s="58"/>
      <c r="L238" s="58"/>
      <c r="M238" s="58"/>
      <c r="N238" s="58"/>
      <c r="O238" s="58"/>
      <c r="P238" s="68"/>
      <c r="Q238" s="6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</row>
    <row r="239" spans="1:29" ht="15.75" customHeight="1">
      <c r="A239" s="66"/>
      <c r="B239" s="66"/>
      <c r="C239" s="67"/>
      <c r="D239" s="67"/>
      <c r="E239" s="67"/>
      <c r="F239" s="67"/>
      <c r="G239" s="66"/>
      <c r="H239" s="64"/>
      <c r="I239" s="64"/>
      <c r="J239" s="58"/>
      <c r="K239" s="58"/>
      <c r="L239" s="58"/>
      <c r="M239" s="58"/>
      <c r="N239" s="58"/>
      <c r="O239" s="58"/>
      <c r="P239" s="68"/>
      <c r="Q239" s="6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</row>
    <row r="240" spans="1:29" ht="15.75" customHeight="1">
      <c r="A240" s="66"/>
      <c r="B240" s="66"/>
      <c r="C240" s="67"/>
      <c r="D240" s="67"/>
      <c r="E240" s="67"/>
      <c r="F240" s="67"/>
      <c r="G240" s="66"/>
      <c r="H240" s="64"/>
      <c r="I240" s="64"/>
      <c r="J240" s="58"/>
      <c r="K240" s="58"/>
      <c r="L240" s="58"/>
      <c r="M240" s="58"/>
      <c r="N240" s="58"/>
      <c r="O240" s="58"/>
      <c r="P240" s="68"/>
      <c r="Q240" s="6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</row>
    <row r="241" spans="1:29" ht="15.75" customHeight="1">
      <c r="A241" s="66"/>
      <c r="B241" s="66"/>
      <c r="C241" s="67"/>
      <c r="D241" s="67"/>
      <c r="E241" s="67"/>
      <c r="F241" s="67"/>
      <c r="G241" s="66"/>
      <c r="H241" s="64"/>
      <c r="I241" s="64"/>
      <c r="J241" s="58"/>
      <c r="K241" s="58"/>
      <c r="L241" s="58"/>
      <c r="M241" s="58"/>
      <c r="N241" s="58"/>
      <c r="O241" s="58"/>
      <c r="P241" s="68"/>
      <c r="Q241" s="6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</row>
    <row r="242" spans="1:29" ht="15.75" customHeight="1">
      <c r="A242" s="66"/>
      <c r="B242" s="66"/>
      <c r="C242" s="67"/>
      <c r="D242" s="67"/>
      <c r="E242" s="67"/>
      <c r="F242" s="67"/>
      <c r="G242" s="66"/>
      <c r="H242" s="64"/>
      <c r="I242" s="64"/>
      <c r="J242" s="58"/>
      <c r="K242" s="58"/>
      <c r="L242" s="58"/>
      <c r="M242" s="58"/>
      <c r="N242" s="58"/>
      <c r="O242" s="58"/>
      <c r="P242" s="68"/>
      <c r="Q242" s="6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</row>
    <row r="243" spans="1:29" ht="15.75" customHeight="1">
      <c r="A243" s="66"/>
      <c r="B243" s="66"/>
      <c r="C243" s="67"/>
      <c r="D243" s="67"/>
      <c r="E243" s="67"/>
      <c r="F243" s="67"/>
      <c r="G243" s="66"/>
      <c r="H243" s="64"/>
      <c r="I243" s="64"/>
      <c r="J243" s="58"/>
      <c r="K243" s="58"/>
      <c r="L243" s="58"/>
      <c r="M243" s="58"/>
      <c r="N243" s="58"/>
      <c r="O243" s="58"/>
      <c r="P243" s="68"/>
      <c r="Q243" s="6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</row>
    <row r="244" spans="1:29" ht="15.75" customHeight="1">
      <c r="A244" s="66"/>
      <c r="B244" s="66"/>
      <c r="C244" s="67"/>
      <c r="D244" s="67"/>
      <c r="E244" s="67"/>
      <c r="F244" s="67"/>
      <c r="G244" s="66"/>
      <c r="H244" s="64"/>
      <c r="I244" s="64"/>
      <c r="J244" s="58"/>
      <c r="K244" s="58"/>
      <c r="L244" s="58"/>
      <c r="M244" s="58"/>
      <c r="N244" s="58"/>
      <c r="O244" s="58"/>
      <c r="P244" s="68"/>
      <c r="Q244" s="6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</row>
    <row r="245" spans="1:29" ht="15.75" customHeight="1">
      <c r="A245" s="66"/>
      <c r="B245" s="66"/>
      <c r="C245" s="67"/>
      <c r="D245" s="67"/>
      <c r="E245" s="67"/>
      <c r="F245" s="67"/>
      <c r="G245" s="66"/>
      <c r="H245" s="64"/>
      <c r="I245" s="64"/>
      <c r="J245" s="58"/>
      <c r="K245" s="58"/>
      <c r="L245" s="58"/>
      <c r="M245" s="58"/>
      <c r="N245" s="58"/>
      <c r="O245" s="58"/>
      <c r="P245" s="68"/>
      <c r="Q245" s="6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</row>
    <row r="246" spans="1:29" ht="15.75" customHeight="1">
      <c r="A246" s="66"/>
      <c r="B246" s="66"/>
      <c r="C246" s="67"/>
      <c r="D246" s="67"/>
      <c r="E246" s="67"/>
      <c r="F246" s="67"/>
      <c r="G246" s="66"/>
      <c r="H246" s="64"/>
      <c r="I246" s="64"/>
      <c r="J246" s="58"/>
      <c r="K246" s="58"/>
      <c r="L246" s="58"/>
      <c r="M246" s="58"/>
      <c r="N246" s="58"/>
      <c r="O246" s="58"/>
      <c r="P246" s="68"/>
      <c r="Q246" s="6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</row>
    <row r="247" spans="1:29" ht="15.75" customHeight="1">
      <c r="A247" s="66"/>
      <c r="B247" s="66"/>
      <c r="C247" s="67"/>
      <c r="D247" s="67"/>
      <c r="E247" s="67"/>
      <c r="F247" s="67"/>
      <c r="G247" s="66"/>
      <c r="H247" s="64"/>
      <c r="I247" s="64"/>
      <c r="J247" s="58"/>
      <c r="K247" s="58"/>
      <c r="L247" s="58"/>
      <c r="M247" s="58"/>
      <c r="N247" s="58"/>
      <c r="O247" s="58"/>
      <c r="P247" s="68"/>
      <c r="Q247" s="6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</row>
    <row r="248" spans="1:29" ht="15.75" customHeight="1">
      <c r="A248" s="66"/>
      <c r="B248" s="66"/>
      <c r="C248" s="67"/>
      <c r="D248" s="67"/>
      <c r="E248" s="67"/>
      <c r="F248" s="67"/>
      <c r="G248" s="66"/>
      <c r="H248" s="64"/>
      <c r="I248" s="64"/>
      <c r="J248" s="58"/>
      <c r="K248" s="58"/>
      <c r="L248" s="58"/>
      <c r="M248" s="58"/>
      <c r="N248" s="58"/>
      <c r="O248" s="58"/>
      <c r="P248" s="68"/>
      <c r="Q248" s="6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</row>
    <row r="249" spans="1:29" ht="15.75" customHeight="1">
      <c r="A249" s="66"/>
      <c r="B249" s="66"/>
      <c r="C249" s="67"/>
      <c r="D249" s="67"/>
      <c r="E249" s="67"/>
      <c r="F249" s="67"/>
      <c r="G249" s="66"/>
      <c r="H249" s="64"/>
      <c r="I249" s="64"/>
      <c r="J249" s="58"/>
      <c r="K249" s="58"/>
      <c r="L249" s="58"/>
      <c r="M249" s="58"/>
      <c r="N249" s="58"/>
      <c r="O249" s="58"/>
      <c r="P249" s="68"/>
      <c r="Q249" s="6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</row>
    <row r="250" spans="1:29" ht="15.75" customHeight="1">
      <c r="A250" s="66"/>
      <c r="B250" s="66"/>
      <c r="C250" s="67"/>
      <c r="D250" s="67"/>
      <c r="E250" s="67"/>
      <c r="F250" s="67"/>
      <c r="G250" s="66"/>
      <c r="H250" s="64"/>
      <c r="I250" s="64"/>
      <c r="J250" s="58"/>
      <c r="K250" s="58"/>
      <c r="L250" s="58"/>
      <c r="M250" s="58"/>
      <c r="N250" s="58"/>
      <c r="O250" s="58"/>
      <c r="P250" s="68"/>
      <c r="Q250" s="6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</row>
    <row r="251" spans="1:29" ht="15.75" customHeight="1">
      <c r="A251" s="66"/>
      <c r="B251" s="66"/>
      <c r="C251" s="67"/>
      <c r="D251" s="67"/>
      <c r="E251" s="67"/>
      <c r="F251" s="67"/>
      <c r="G251" s="66"/>
      <c r="H251" s="64"/>
      <c r="I251" s="64"/>
      <c r="J251" s="58"/>
      <c r="K251" s="58"/>
      <c r="L251" s="58"/>
      <c r="M251" s="58"/>
      <c r="N251" s="58"/>
      <c r="O251" s="58"/>
      <c r="P251" s="68"/>
      <c r="Q251" s="6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</row>
    <row r="252" spans="1:29" ht="15.75" customHeight="1">
      <c r="A252" s="66"/>
      <c r="B252" s="66"/>
      <c r="C252" s="67"/>
      <c r="D252" s="67"/>
      <c r="E252" s="67"/>
      <c r="F252" s="67"/>
      <c r="G252" s="66"/>
      <c r="H252" s="64"/>
      <c r="I252" s="64"/>
      <c r="J252" s="58"/>
      <c r="K252" s="58"/>
      <c r="L252" s="58"/>
      <c r="M252" s="58"/>
      <c r="N252" s="58"/>
      <c r="O252" s="58"/>
      <c r="P252" s="68"/>
      <c r="Q252" s="6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</row>
    <row r="253" spans="1:29" ht="15.75" customHeight="1">
      <c r="A253" s="66"/>
      <c r="B253" s="66"/>
      <c r="C253" s="67"/>
      <c r="D253" s="67"/>
      <c r="E253" s="67"/>
      <c r="F253" s="67"/>
      <c r="G253" s="66"/>
      <c r="H253" s="64"/>
      <c r="I253" s="64"/>
      <c r="J253" s="58"/>
      <c r="K253" s="58"/>
      <c r="L253" s="58"/>
      <c r="M253" s="58"/>
      <c r="N253" s="58"/>
      <c r="O253" s="58"/>
      <c r="P253" s="68"/>
      <c r="Q253" s="6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</row>
    <row r="254" spans="1:29" ht="15.75" customHeight="1">
      <c r="A254" s="66"/>
      <c r="B254" s="66"/>
      <c r="C254" s="67"/>
      <c r="D254" s="67"/>
      <c r="E254" s="67"/>
      <c r="F254" s="67"/>
      <c r="G254" s="66"/>
      <c r="H254" s="64"/>
      <c r="I254" s="64"/>
      <c r="J254" s="58"/>
      <c r="K254" s="58"/>
      <c r="L254" s="58"/>
      <c r="M254" s="58"/>
      <c r="N254" s="58"/>
      <c r="O254" s="58"/>
      <c r="P254" s="68"/>
      <c r="Q254" s="6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</row>
    <row r="255" spans="1:29" ht="15.75" customHeight="1">
      <c r="A255" s="66"/>
      <c r="B255" s="66"/>
      <c r="C255" s="67"/>
      <c r="D255" s="67"/>
      <c r="E255" s="67"/>
      <c r="F255" s="67"/>
      <c r="G255" s="66"/>
      <c r="H255" s="64"/>
      <c r="I255" s="64"/>
      <c r="J255" s="58"/>
      <c r="K255" s="58"/>
      <c r="L255" s="58"/>
      <c r="M255" s="58"/>
      <c r="N255" s="58"/>
      <c r="O255" s="58"/>
      <c r="P255" s="68"/>
      <c r="Q255" s="6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</row>
    <row r="256" spans="1:29" ht="15.75" customHeight="1">
      <c r="A256" s="66"/>
      <c r="B256" s="66"/>
      <c r="C256" s="67"/>
      <c r="D256" s="67"/>
      <c r="E256" s="67"/>
      <c r="F256" s="67"/>
      <c r="G256" s="66"/>
      <c r="H256" s="64"/>
      <c r="I256" s="64"/>
      <c r="J256" s="58"/>
      <c r="K256" s="58"/>
      <c r="L256" s="58"/>
      <c r="M256" s="58"/>
      <c r="N256" s="58"/>
      <c r="O256" s="58"/>
      <c r="P256" s="68"/>
      <c r="Q256" s="6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</row>
    <row r="257" spans="1:29" ht="15.75" customHeight="1">
      <c r="A257" s="66"/>
      <c r="B257" s="66"/>
      <c r="C257" s="67"/>
      <c r="D257" s="67"/>
      <c r="E257" s="67"/>
      <c r="F257" s="67"/>
      <c r="G257" s="66"/>
      <c r="H257" s="64"/>
      <c r="I257" s="64"/>
      <c r="J257" s="58"/>
      <c r="K257" s="58"/>
      <c r="L257" s="58"/>
      <c r="M257" s="58"/>
      <c r="N257" s="58"/>
      <c r="O257" s="58"/>
      <c r="P257" s="68"/>
      <c r="Q257" s="6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</row>
    <row r="258" spans="1:29" ht="15.75" customHeight="1">
      <c r="A258" s="66"/>
      <c r="B258" s="66"/>
      <c r="C258" s="67"/>
      <c r="D258" s="67"/>
      <c r="E258" s="67"/>
      <c r="F258" s="67"/>
      <c r="G258" s="66"/>
      <c r="H258" s="64"/>
      <c r="I258" s="64"/>
      <c r="J258" s="58"/>
      <c r="K258" s="58"/>
      <c r="L258" s="58"/>
      <c r="M258" s="58"/>
      <c r="N258" s="58"/>
      <c r="O258" s="58"/>
      <c r="P258" s="68"/>
      <c r="Q258" s="6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</row>
    <row r="259" spans="1:29" ht="15.75" customHeight="1">
      <c r="A259" s="66"/>
      <c r="B259" s="66"/>
      <c r="C259" s="67"/>
      <c r="D259" s="67"/>
      <c r="E259" s="67"/>
      <c r="F259" s="67"/>
      <c r="G259" s="66"/>
      <c r="H259" s="64"/>
      <c r="I259" s="64"/>
      <c r="J259" s="58"/>
      <c r="K259" s="58"/>
      <c r="L259" s="58"/>
      <c r="M259" s="58"/>
      <c r="N259" s="58"/>
      <c r="O259" s="58"/>
      <c r="P259" s="68"/>
      <c r="Q259" s="6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</row>
    <row r="260" spans="1:29" ht="15.75" customHeight="1">
      <c r="A260" s="66"/>
      <c r="B260" s="66"/>
      <c r="C260" s="67"/>
      <c r="D260" s="67"/>
      <c r="E260" s="67"/>
      <c r="F260" s="67"/>
      <c r="G260" s="66"/>
      <c r="H260" s="64"/>
      <c r="I260" s="64"/>
      <c r="J260" s="58"/>
      <c r="K260" s="58"/>
      <c r="L260" s="58"/>
      <c r="M260" s="58"/>
      <c r="N260" s="58"/>
      <c r="O260" s="58"/>
      <c r="P260" s="68"/>
      <c r="Q260" s="6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</row>
    <row r="261" spans="1:29" ht="15.75" customHeight="1">
      <c r="A261" s="66"/>
      <c r="B261" s="66"/>
      <c r="C261" s="67"/>
      <c r="D261" s="67"/>
      <c r="E261" s="67"/>
      <c r="F261" s="67"/>
      <c r="G261" s="66"/>
      <c r="H261" s="64"/>
      <c r="I261" s="64"/>
      <c r="J261" s="58"/>
      <c r="K261" s="58"/>
      <c r="L261" s="58"/>
      <c r="M261" s="58"/>
      <c r="N261" s="58"/>
      <c r="O261" s="58"/>
      <c r="P261" s="68"/>
      <c r="Q261" s="6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</row>
    <row r="262" spans="1:29" ht="15.75" customHeight="1">
      <c r="A262" s="66"/>
      <c r="B262" s="66"/>
      <c r="C262" s="67"/>
      <c r="D262" s="67"/>
      <c r="E262" s="67"/>
      <c r="F262" s="67"/>
      <c r="G262" s="66"/>
      <c r="H262" s="64"/>
      <c r="I262" s="64"/>
      <c r="J262" s="58"/>
      <c r="K262" s="58"/>
      <c r="L262" s="58"/>
      <c r="M262" s="58"/>
      <c r="N262" s="58"/>
      <c r="O262" s="58"/>
      <c r="P262" s="68"/>
      <c r="Q262" s="6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</row>
    <row r="263" spans="1:29" ht="15.75" customHeight="1">
      <c r="A263" s="66"/>
      <c r="B263" s="66"/>
      <c r="C263" s="67"/>
      <c r="D263" s="67"/>
      <c r="E263" s="67"/>
      <c r="F263" s="67"/>
      <c r="G263" s="66"/>
      <c r="H263" s="64"/>
      <c r="I263" s="64"/>
      <c r="J263" s="58"/>
      <c r="K263" s="58"/>
      <c r="L263" s="58"/>
      <c r="M263" s="58"/>
      <c r="N263" s="58"/>
      <c r="O263" s="58"/>
      <c r="P263" s="68"/>
      <c r="Q263" s="6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</row>
    <row r="264" spans="1:29" ht="15.75" customHeight="1">
      <c r="A264" s="66"/>
      <c r="B264" s="66"/>
      <c r="C264" s="67"/>
      <c r="D264" s="67"/>
      <c r="E264" s="67"/>
      <c r="F264" s="67"/>
      <c r="G264" s="66"/>
      <c r="H264" s="64"/>
      <c r="I264" s="64"/>
      <c r="J264" s="58"/>
      <c r="K264" s="58"/>
      <c r="L264" s="58"/>
      <c r="M264" s="58"/>
      <c r="N264" s="58"/>
      <c r="O264" s="58"/>
      <c r="P264" s="68"/>
      <c r="Q264" s="6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</row>
    <row r="265" spans="1:29" ht="15.75" customHeight="1">
      <c r="A265" s="66"/>
      <c r="B265" s="66"/>
      <c r="C265" s="67"/>
      <c r="D265" s="67"/>
      <c r="E265" s="67"/>
      <c r="F265" s="67"/>
      <c r="G265" s="66"/>
      <c r="H265" s="64"/>
      <c r="I265" s="64"/>
      <c r="J265" s="58"/>
      <c r="K265" s="58"/>
      <c r="L265" s="58"/>
      <c r="M265" s="58"/>
      <c r="N265" s="58"/>
      <c r="O265" s="58"/>
      <c r="P265" s="68"/>
      <c r="Q265" s="6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</row>
    <row r="266" spans="1:29" ht="15.75" customHeight="1">
      <c r="A266" s="66"/>
      <c r="B266" s="66"/>
      <c r="C266" s="67"/>
      <c r="D266" s="67"/>
      <c r="E266" s="67"/>
      <c r="F266" s="67"/>
      <c r="G266" s="66"/>
      <c r="H266" s="64"/>
      <c r="I266" s="64"/>
      <c r="J266" s="58"/>
      <c r="K266" s="58"/>
      <c r="L266" s="58"/>
      <c r="M266" s="58"/>
      <c r="N266" s="58"/>
      <c r="O266" s="58"/>
      <c r="P266" s="68"/>
      <c r="Q266" s="6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</row>
    <row r="267" spans="1:29" ht="15.75" customHeight="1">
      <c r="A267" s="66"/>
      <c r="B267" s="66"/>
      <c r="C267" s="67"/>
      <c r="D267" s="67"/>
      <c r="E267" s="67"/>
      <c r="F267" s="67"/>
      <c r="G267" s="66"/>
      <c r="H267" s="64"/>
      <c r="I267" s="64"/>
      <c r="J267" s="58"/>
      <c r="K267" s="58"/>
      <c r="L267" s="58"/>
      <c r="M267" s="58"/>
      <c r="N267" s="58"/>
      <c r="O267" s="58"/>
      <c r="P267" s="68"/>
      <c r="Q267" s="6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</row>
    <row r="268" spans="1:29" ht="15.75" customHeight="1">
      <c r="A268" s="66"/>
      <c r="B268" s="66"/>
      <c r="C268" s="67"/>
      <c r="D268" s="67"/>
      <c r="E268" s="67"/>
      <c r="F268" s="67"/>
      <c r="G268" s="66"/>
      <c r="H268" s="64"/>
      <c r="I268" s="64"/>
      <c r="J268" s="58"/>
      <c r="K268" s="58"/>
      <c r="L268" s="58"/>
      <c r="M268" s="58"/>
      <c r="N268" s="58"/>
      <c r="O268" s="58"/>
      <c r="P268" s="68"/>
      <c r="Q268" s="6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</row>
    <row r="269" spans="1:29" ht="15.75" customHeight="1">
      <c r="A269" s="66"/>
      <c r="B269" s="66"/>
      <c r="C269" s="67"/>
      <c r="D269" s="67"/>
      <c r="E269" s="67"/>
      <c r="F269" s="67"/>
      <c r="G269" s="66"/>
      <c r="H269" s="64"/>
      <c r="I269" s="64"/>
      <c r="J269" s="58"/>
      <c r="K269" s="58"/>
      <c r="L269" s="58"/>
      <c r="M269" s="58"/>
      <c r="N269" s="58"/>
      <c r="O269" s="58"/>
      <c r="P269" s="68"/>
      <c r="Q269" s="6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</row>
    <row r="270" spans="1:29" ht="15.75" customHeight="1">
      <c r="A270" s="66"/>
      <c r="B270" s="66"/>
      <c r="C270" s="67"/>
      <c r="D270" s="67"/>
      <c r="E270" s="67"/>
      <c r="F270" s="67"/>
      <c r="G270" s="66"/>
      <c r="H270" s="64"/>
      <c r="I270" s="64"/>
      <c r="J270" s="58"/>
      <c r="K270" s="58"/>
      <c r="L270" s="58"/>
      <c r="M270" s="58"/>
      <c r="N270" s="58"/>
      <c r="O270" s="58"/>
      <c r="P270" s="68"/>
      <c r="Q270" s="6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</row>
    <row r="271" spans="1:29" ht="15.75" customHeight="1">
      <c r="A271" s="66"/>
      <c r="B271" s="66"/>
      <c r="C271" s="67"/>
      <c r="D271" s="67"/>
      <c r="E271" s="67"/>
      <c r="F271" s="67"/>
      <c r="G271" s="66"/>
      <c r="H271" s="64"/>
      <c r="I271" s="64"/>
      <c r="J271" s="58"/>
      <c r="K271" s="58"/>
      <c r="L271" s="58"/>
      <c r="M271" s="58"/>
      <c r="N271" s="58"/>
      <c r="O271" s="58"/>
      <c r="P271" s="68"/>
      <c r="Q271" s="6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</row>
    <row r="272" spans="1:29" ht="15.75" customHeight="1">
      <c r="A272" s="66"/>
      <c r="B272" s="66"/>
      <c r="C272" s="67"/>
      <c r="D272" s="67"/>
      <c r="E272" s="67"/>
      <c r="F272" s="67"/>
      <c r="G272" s="66"/>
      <c r="H272" s="64"/>
      <c r="I272" s="64"/>
      <c r="J272" s="58"/>
      <c r="K272" s="58"/>
      <c r="L272" s="58"/>
      <c r="M272" s="58"/>
      <c r="N272" s="58"/>
      <c r="O272" s="58"/>
      <c r="P272" s="68"/>
      <c r="Q272" s="6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</row>
    <row r="273" spans="1:29" ht="15.75" customHeight="1">
      <c r="A273" s="66"/>
      <c r="B273" s="66"/>
      <c r="C273" s="67"/>
      <c r="D273" s="67"/>
      <c r="E273" s="67"/>
      <c r="F273" s="67"/>
      <c r="G273" s="66"/>
      <c r="H273" s="64"/>
      <c r="I273" s="64"/>
      <c r="J273" s="58"/>
      <c r="K273" s="58"/>
      <c r="L273" s="58"/>
      <c r="M273" s="58"/>
      <c r="N273" s="58"/>
      <c r="O273" s="58"/>
      <c r="P273" s="68"/>
      <c r="Q273" s="6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</row>
    <row r="274" spans="1:29" ht="15.75" customHeight="1">
      <c r="A274" s="66"/>
      <c r="B274" s="66"/>
      <c r="C274" s="67"/>
      <c r="D274" s="67"/>
      <c r="E274" s="67"/>
      <c r="F274" s="67"/>
      <c r="G274" s="66"/>
      <c r="H274" s="64"/>
      <c r="I274" s="64"/>
      <c r="J274" s="58"/>
      <c r="K274" s="58"/>
      <c r="L274" s="58"/>
      <c r="M274" s="58"/>
      <c r="N274" s="58"/>
      <c r="O274" s="58"/>
      <c r="P274" s="68"/>
      <c r="Q274" s="6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</row>
    <row r="275" spans="1:29" ht="15.75" customHeight="1">
      <c r="A275" s="66"/>
      <c r="B275" s="66"/>
      <c r="C275" s="67"/>
      <c r="D275" s="67"/>
      <c r="E275" s="67"/>
      <c r="F275" s="67"/>
      <c r="G275" s="66"/>
      <c r="H275" s="64"/>
      <c r="I275" s="64"/>
      <c r="J275" s="58"/>
      <c r="K275" s="58"/>
      <c r="L275" s="58"/>
      <c r="M275" s="58"/>
      <c r="N275" s="58"/>
      <c r="O275" s="58"/>
      <c r="P275" s="68"/>
      <c r="Q275" s="6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</row>
    <row r="276" spans="1:29" ht="15.75" customHeight="1">
      <c r="A276" s="66"/>
      <c r="B276" s="66"/>
      <c r="C276" s="67"/>
      <c r="D276" s="67"/>
      <c r="E276" s="67"/>
      <c r="F276" s="67"/>
      <c r="G276" s="66"/>
      <c r="H276" s="64"/>
      <c r="I276" s="64"/>
      <c r="J276" s="58"/>
      <c r="K276" s="58"/>
      <c r="L276" s="58"/>
      <c r="M276" s="58"/>
      <c r="N276" s="58"/>
      <c r="O276" s="58"/>
      <c r="P276" s="68"/>
      <c r="Q276" s="6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</row>
    <row r="277" spans="1:29" ht="15.75" customHeight="1">
      <c r="A277" s="66"/>
      <c r="B277" s="66"/>
      <c r="C277" s="67"/>
      <c r="D277" s="67"/>
      <c r="E277" s="67"/>
      <c r="F277" s="67"/>
      <c r="G277" s="66"/>
      <c r="H277" s="64"/>
      <c r="I277" s="64"/>
      <c r="J277" s="58"/>
      <c r="K277" s="58"/>
      <c r="L277" s="58"/>
      <c r="M277" s="58"/>
      <c r="N277" s="58"/>
      <c r="O277" s="58"/>
      <c r="P277" s="68"/>
      <c r="Q277" s="6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</row>
    <row r="278" spans="1:29" ht="15.75" customHeight="1">
      <c r="A278" s="66"/>
      <c r="B278" s="66"/>
      <c r="C278" s="67"/>
      <c r="D278" s="67"/>
      <c r="E278" s="67"/>
      <c r="F278" s="67"/>
      <c r="G278" s="66"/>
      <c r="H278" s="64"/>
      <c r="I278" s="64"/>
      <c r="J278" s="58"/>
      <c r="K278" s="58"/>
      <c r="L278" s="58"/>
      <c r="M278" s="58"/>
      <c r="N278" s="58"/>
      <c r="O278" s="58"/>
      <c r="P278" s="68"/>
      <c r="Q278" s="6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</row>
    <row r="279" spans="1:29" ht="15.75" customHeight="1">
      <c r="A279" s="66"/>
      <c r="B279" s="66"/>
      <c r="C279" s="67"/>
      <c r="D279" s="67"/>
      <c r="E279" s="67"/>
      <c r="F279" s="67"/>
      <c r="G279" s="66"/>
      <c r="H279" s="64"/>
      <c r="I279" s="64"/>
      <c r="J279" s="58"/>
      <c r="K279" s="58"/>
      <c r="L279" s="58"/>
      <c r="M279" s="58"/>
      <c r="N279" s="58"/>
      <c r="O279" s="58"/>
      <c r="P279" s="68"/>
      <c r="Q279" s="6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</row>
    <row r="280" spans="1:29" ht="15.75" customHeight="1">
      <c r="A280" s="66"/>
      <c r="B280" s="66"/>
      <c r="C280" s="67"/>
      <c r="D280" s="67"/>
      <c r="E280" s="67"/>
      <c r="F280" s="67"/>
      <c r="G280" s="66"/>
      <c r="H280" s="64"/>
      <c r="I280" s="64"/>
      <c r="J280" s="58"/>
      <c r="K280" s="58"/>
      <c r="L280" s="58"/>
      <c r="M280" s="58"/>
      <c r="N280" s="58"/>
      <c r="O280" s="58"/>
      <c r="P280" s="68"/>
      <c r="Q280" s="6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</row>
    <row r="281" spans="1:29" ht="15.75" customHeight="1">
      <c r="A281" s="66"/>
      <c r="B281" s="66"/>
      <c r="C281" s="67"/>
      <c r="D281" s="67"/>
      <c r="E281" s="67"/>
      <c r="F281" s="67"/>
      <c r="G281" s="66"/>
      <c r="H281" s="64"/>
      <c r="I281" s="64"/>
      <c r="J281" s="58"/>
      <c r="K281" s="58"/>
      <c r="L281" s="58"/>
      <c r="M281" s="58"/>
      <c r="N281" s="58"/>
      <c r="O281" s="58"/>
      <c r="P281" s="68"/>
      <c r="Q281" s="6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</row>
    <row r="282" spans="1:29" ht="15.75" customHeight="1">
      <c r="A282" s="66"/>
      <c r="B282" s="66"/>
      <c r="C282" s="67"/>
      <c r="D282" s="67"/>
      <c r="E282" s="67"/>
      <c r="F282" s="67"/>
      <c r="G282" s="66"/>
      <c r="H282" s="64"/>
      <c r="I282" s="64"/>
      <c r="J282" s="58"/>
      <c r="K282" s="58"/>
      <c r="L282" s="58"/>
      <c r="M282" s="58"/>
      <c r="N282" s="58"/>
      <c r="O282" s="58"/>
      <c r="P282" s="68"/>
      <c r="Q282" s="6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</row>
    <row r="283" spans="1:29" ht="15.75" customHeight="1">
      <c r="A283" s="66"/>
      <c r="B283" s="66"/>
      <c r="C283" s="67"/>
      <c r="D283" s="67"/>
      <c r="E283" s="67"/>
      <c r="F283" s="67"/>
      <c r="G283" s="66"/>
      <c r="H283" s="64"/>
      <c r="I283" s="64"/>
      <c r="J283" s="58"/>
      <c r="K283" s="58"/>
      <c r="L283" s="58"/>
      <c r="M283" s="58"/>
      <c r="N283" s="58"/>
      <c r="O283" s="58"/>
      <c r="P283" s="68"/>
      <c r="Q283" s="6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</row>
    <row r="284" spans="1:29" ht="15.75" customHeight="1">
      <c r="A284" s="66"/>
      <c r="B284" s="66"/>
      <c r="C284" s="67"/>
      <c r="D284" s="67"/>
      <c r="E284" s="67"/>
      <c r="F284" s="67"/>
      <c r="G284" s="66"/>
      <c r="H284" s="64"/>
      <c r="I284" s="64"/>
      <c r="J284" s="58"/>
      <c r="K284" s="58"/>
      <c r="L284" s="58"/>
      <c r="M284" s="58"/>
      <c r="N284" s="58"/>
      <c r="O284" s="58"/>
      <c r="P284" s="68"/>
      <c r="Q284" s="6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</row>
    <row r="285" spans="1:29" ht="15.75" customHeight="1">
      <c r="A285" s="66"/>
      <c r="B285" s="66"/>
      <c r="C285" s="67"/>
      <c r="D285" s="67"/>
      <c r="E285" s="67"/>
      <c r="F285" s="67"/>
      <c r="G285" s="66"/>
      <c r="H285" s="64"/>
      <c r="I285" s="64"/>
      <c r="J285" s="58"/>
      <c r="K285" s="58"/>
      <c r="L285" s="58"/>
      <c r="M285" s="58"/>
      <c r="N285" s="58"/>
      <c r="O285" s="58"/>
      <c r="P285" s="68"/>
      <c r="Q285" s="6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</row>
    <row r="286" spans="1:29" ht="15.75" customHeight="1">
      <c r="A286" s="66"/>
      <c r="B286" s="66"/>
      <c r="C286" s="67"/>
      <c r="D286" s="67"/>
      <c r="E286" s="67"/>
      <c r="F286" s="67"/>
      <c r="G286" s="66"/>
      <c r="H286" s="64"/>
      <c r="I286" s="64"/>
      <c r="J286" s="58"/>
      <c r="K286" s="58"/>
      <c r="L286" s="58"/>
      <c r="M286" s="58"/>
      <c r="N286" s="58"/>
      <c r="O286" s="58"/>
      <c r="P286" s="68"/>
      <c r="Q286" s="6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</row>
    <row r="287" spans="1:29" ht="15.75" customHeight="1">
      <c r="A287" s="66"/>
      <c r="B287" s="66"/>
      <c r="C287" s="67"/>
      <c r="D287" s="67"/>
      <c r="E287" s="67"/>
      <c r="F287" s="67"/>
      <c r="G287" s="66"/>
      <c r="H287" s="64"/>
      <c r="I287" s="64"/>
      <c r="J287" s="58"/>
      <c r="K287" s="58"/>
      <c r="L287" s="58"/>
      <c r="M287" s="58"/>
      <c r="N287" s="58"/>
      <c r="O287" s="58"/>
      <c r="P287" s="68"/>
      <c r="Q287" s="6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</row>
    <row r="288" spans="1:29" ht="15.75" customHeight="1">
      <c r="A288" s="66"/>
      <c r="B288" s="66"/>
      <c r="C288" s="67"/>
      <c r="D288" s="67"/>
      <c r="E288" s="67"/>
      <c r="F288" s="67"/>
      <c r="G288" s="66"/>
      <c r="H288" s="64"/>
      <c r="I288" s="64"/>
      <c r="J288" s="58"/>
      <c r="K288" s="58"/>
      <c r="L288" s="58"/>
      <c r="M288" s="58"/>
      <c r="N288" s="58"/>
      <c r="O288" s="58"/>
      <c r="P288" s="68"/>
      <c r="Q288" s="6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</row>
    <row r="289" spans="1:29" ht="15.75" customHeight="1">
      <c r="A289" s="66"/>
      <c r="B289" s="66"/>
      <c r="C289" s="67"/>
      <c r="D289" s="67"/>
      <c r="E289" s="67"/>
      <c r="F289" s="67"/>
      <c r="G289" s="66"/>
      <c r="H289" s="64"/>
      <c r="I289" s="64"/>
      <c r="J289" s="58"/>
      <c r="K289" s="58"/>
      <c r="L289" s="58"/>
      <c r="M289" s="58"/>
      <c r="N289" s="58"/>
      <c r="O289" s="58"/>
      <c r="P289" s="68"/>
      <c r="Q289" s="6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</row>
    <row r="290" spans="1:29" ht="15.75" customHeight="1">
      <c r="A290" s="66"/>
      <c r="B290" s="66"/>
      <c r="C290" s="67"/>
      <c r="D290" s="67"/>
      <c r="E290" s="67"/>
      <c r="F290" s="67"/>
      <c r="G290" s="66"/>
      <c r="H290" s="64"/>
      <c r="I290" s="64"/>
      <c r="J290" s="58"/>
      <c r="K290" s="58"/>
      <c r="L290" s="58"/>
      <c r="M290" s="58"/>
      <c r="N290" s="58"/>
      <c r="O290" s="58"/>
      <c r="P290" s="68"/>
      <c r="Q290" s="6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</row>
    <row r="291" spans="1:29" ht="15.75" customHeight="1">
      <c r="A291" s="66"/>
      <c r="B291" s="66"/>
      <c r="C291" s="67"/>
      <c r="D291" s="67"/>
      <c r="E291" s="67"/>
      <c r="F291" s="67"/>
      <c r="G291" s="66"/>
      <c r="H291" s="64"/>
      <c r="I291" s="64"/>
      <c r="J291" s="58"/>
      <c r="K291" s="58"/>
      <c r="L291" s="58"/>
      <c r="M291" s="58"/>
      <c r="N291" s="58"/>
      <c r="O291" s="58"/>
      <c r="P291" s="68"/>
      <c r="Q291" s="6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</row>
    <row r="292" spans="1:29" ht="15.75" customHeight="1">
      <c r="A292" s="66"/>
      <c r="B292" s="66"/>
      <c r="C292" s="67"/>
      <c r="D292" s="67"/>
      <c r="E292" s="67"/>
      <c r="F292" s="67"/>
      <c r="G292" s="66"/>
      <c r="H292" s="64"/>
      <c r="I292" s="64"/>
      <c r="J292" s="58"/>
      <c r="K292" s="58"/>
      <c r="L292" s="58"/>
      <c r="M292" s="58"/>
      <c r="N292" s="58"/>
      <c r="O292" s="58"/>
      <c r="P292" s="68"/>
      <c r="Q292" s="6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</row>
    <row r="293" spans="1:29" ht="15.75" customHeight="1">
      <c r="A293" s="66"/>
      <c r="B293" s="66"/>
      <c r="C293" s="67"/>
      <c r="D293" s="67"/>
      <c r="E293" s="67"/>
      <c r="F293" s="67"/>
      <c r="G293" s="66"/>
      <c r="H293" s="64"/>
      <c r="I293" s="64"/>
      <c r="J293" s="58"/>
      <c r="K293" s="58"/>
      <c r="L293" s="58"/>
      <c r="M293" s="58"/>
      <c r="N293" s="58"/>
      <c r="O293" s="58"/>
      <c r="P293" s="68"/>
      <c r="Q293" s="6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</row>
    <row r="294" spans="1:29" ht="15.75" customHeight="1">
      <c r="A294" s="66"/>
      <c r="B294" s="66"/>
      <c r="C294" s="67"/>
      <c r="D294" s="67"/>
      <c r="E294" s="67"/>
      <c r="F294" s="67"/>
      <c r="G294" s="66"/>
      <c r="H294" s="64"/>
      <c r="I294" s="64"/>
      <c r="J294" s="58"/>
      <c r="K294" s="58"/>
      <c r="L294" s="58"/>
      <c r="M294" s="58"/>
      <c r="N294" s="58"/>
      <c r="O294" s="58"/>
      <c r="P294" s="68"/>
      <c r="Q294" s="6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</row>
    <row r="295" spans="1:29" ht="15.75" customHeight="1">
      <c r="A295" s="66"/>
      <c r="B295" s="66"/>
      <c r="C295" s="67"/>
      <c r="D295" s="67"/>
      <c r="E295" s="67"/>
      <c r="F295" s="67"/>
      <c r="G295" s="66"/>
      <c r="H295" s="64"/>
      <c r="I295" s="64"/>
      <c r="J295" s="58"/>
      <c r="K295" s="58"/>
      <c r="L295" s="58"/>
      <c r="M295" s="58"/>
      <c r="N295" s="58"/>
      <c r="O295" s="58"/>
      <c r="P295" s="68"/>
      <c r="Q295" s="6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</row>
    <row r="296" spans="1:29" ht="15.75" customHeight="1">
      <c r="A296" s="66"/>
      <c r="B296" s="66"/>
      <c r="C296" s="67"/>
      <c r="D296" s="67"/>
      <c r="E296" s="67"/>
      <c r="F296" s="67"/>
      <c r="G296" s="66"/>
      <c r="H296" s="64"/>
      <c r="I296" s="64"/>
      <c r="J296" s="58"/>
      <c r="K296" s="58"/>
      <c r="L296" s="58"/>
      <c r="M296" s="58"/>
      <c r="N296" s="58"/>
      <c r="O296" s="58"/>
      <c r="P296" s="68"/>
      <c r="Q296" s="6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</row>
    <row r="297" spans="1:29" ht="15.75" customHeight="1">
      <c r="A297" s="66"/>
      <c r="B297" s="66"/>
      <c r="C297" s="67"/>
      <c r="D297" s="67"/>
      <c r="E297" s="67"/>
      <c r="F297" s="67"/>
      <c r="G297" s="66"/>
      <c r="H297" s="64"/>
      <c r="I297" s="64"/>
      <c r="J297" s="58"/>
      <c r="K297" s="58"/>
      <c r="L297" s="58"/>
      <c r="M297" s="58"/>
      <c r="N297" s="58"/>
      <c r="O297" s="58"/>
      <c r="P297" s="68"/>
      <c r="Q297" s="6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</row>
    <row r="298" spans="1:29" ht="15.75" customHeight="1">
      <c r="A298" s="66"/>
      <c r="B298" s="66"/>
      <c r="C298" s="67"/>
      <c r="D298" s="67"/>
      <c r="E298" s="67"/>
      <c r="F298" s="67"/>
      <c r="G298" s="66"/>
      <c r="H298" s="64"/>
      <c r="I298" s="64"/>
      <c r="J298" s="58"/>
      <c r="K298" s="58"/>
      <c r="L298" s="58"/>
      <c r="M298" s="58"/>
      <c r="N298" s="58"/>
      <c r="O298" s="58"/>
      <c r="P298" s="68"/>
      <c r="Q298" s="6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</row>
    <row r="299" spans="1:29" ht="15.75" customHeight="1">
      <c r="A299" s="66"/>
      <c r="B299" s="66"/>
      <c r="C299" s="67"/>
      <c r="D299" s="67"/>
      <c r="E299" s="67"/>
      <c r="F299" s="67"/>
      <c r="G299" s="66"/>
      <c r="H299" s="64"/>
      <c r="I299" s="64"/>
      <c r="J299" s="58"/>
      <c r="K299" s="58"/>
      <c r="L299" s="58"/>
      <c r="M299" s="58"/>
      <c r="N299" s="58"/>
      <c r="O299" s="58"/>
      <c r="P299" s="68"/>
      <c r="Q299" s="6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</row>
    <row r="300" spans="1:29" ht="15.75" customHeight="1">
      <c r="A300" s="66"/>
      <c r="B300" s="66"/>
      <c r="C300" s="67"/>
      <c r="D300" s="67"/>
      <c r="E300" s="67"/>
      <c r="F300" s="67"/>
      <c r="G300" s="66"/>
      <c r="H300" s="64"/>
      <c r="I300" s="64"/>
      <c r="J300" s="58"/>
      <c r="K300" s="58"/>
      <c r="L300" s="58"/>
      <c r="M300" s="58"/>
      <c r="N300" s="58"/>
      <c r="O300" s="58"/>
      <c r="P300" s="68"/>
      <c r="Q300" s="6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</row>
    <row r="301" spans="1:29" ht="15.75" customHeight="1">
      <c r="A301" s="66"/>
      <c r="B301" s="66"/>
      <c r="C301" s="67"/>
      <c r="D301" s="67"/>
      <c r="E301" s="67"/>
      <c r="F301" s="67"/>
      <c r="G301" s="66"/>
      <c r="H301" s="64"/>
      <c r="I301" s="64"/>
      <c r="J301" s="58"/>
      <c r="K301" s="58"/>
      <c r="L301" s="58"/>
      <c r="M301" s="58"/>
      <c r="N301" s="58"/>
      <c r="O301" s="58"/>
      <c r="P301" s="68"/>
      <c r="Q301" s="6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</row>
    <row r="302" spans="1:29" ht="15.75" customHeight="1">
      <c r="A302" s="66"/>
      <c r="B302" s="66"/>
      <c r="C302" s="67"/>
      <c r="D302" s="67"/>
      <c r="E302" s="67"/>
      <c r="F302" s="67"/>
      <c r="G302" s="66"/>
      <c r="H302" s="64"/>
      <c r="I302" s="64"/>
      <c r="J302" s="58"/>
      <c r="K302" s="58"/>
      <c r="L302" s="58"/>
      <c r="M302" s="58"/>
      <c r="N302" s="58"/>
      <c r="O302" s="58"/>
      <c r="P302" s="68"/>
      <c r="Q302" s="6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</row>
    <row r="303" spans="1:29" ht="15.75" customHeight="1">
      <c r="A303" s="66"/>
      <c r="B303" s="66"/>
      <c r="C303" s="67"/>
      <c r="D303" s="67"/>
      <c r="E303" s="67"/>
      <c r="F303" s="67"/>
      <c r="G303" s="66"/>
      <c r="H303" s="64"/>
      <c r="I303" s="64"/>
      <c r="J303" s="58"/>
      <c r="K303" s="58"/>
      <c r="L303" s="58"/>
      <c r="M303" s="58"/>
      <c r="N303" s="58"/>
      <c r="O303" s="58"/>
      <c r="P303" s="68"/>
      <c r="Q303" s="6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</row>
    <row r="304" spans="1:29" ht="15.75" customHeight="1">
      <c r="A304" s="66"/>
      <c r="B304" s="66"/>
      <c r="C304" s="67"/>
      <c r="D304" s="67"/>
      <c r="E304" s="67"/>
      <c r="F304" s="67"/>
      <c r="G304" s="66"/>
      <c r="H304" s="64"/>
      <c r="I304" s="64"/>
      <c r="J304" s="58"/>
      <c r="K304" s="58"/>
      <c r="L304" s="58"/>
      <c r="M304" s="58"/>
      <c r="N304" s="58"/>
      <c r="O304" s="58"/>
      <c r="P304" s="68"/>
      <c r="Q304" s="6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</row>
    <row r="305" spans="1:29" ht="15.75" customHeight="1">
      <c r="A305" s="66"/>
      <c r="B305" s="66"/>
      <c r="C305" s="67"/>
      <c r="D305" s="67"/>
      <c r="E305" s="67"/>
      <c r="F305" s="67"/>
      <c r="G305" s="66"/>
      <c r="H305" s="64"/>
      <c r="I305" s="64"/>
      <c r="J305" s="58"/>
      <c r="K305" s="58"/>
      <c r="L305" s="58"/>
      <c r="M305" s="58"/>
      <c r="N305" s="58"/>
      <c r="O305" s="58"/>
      <c r="P305" s="68"/>
      <c r="Q305" s="6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</row>
    <row r="306" spans="1:29" ht="15.75" customHeight="1">
      <c r="A306" s="66"/>
      <c r="B306" s="66"/>
      <c r="C306" s="67"/>
      <c r="D306" s="67"/>
      <c r="E306" s="67"/>
      <c r="F306" s="67"/>
      <c r="G306" s="66"/>
      <c r="H306" s="64"/>
      <c r="I306" s="64"/>
      <c r="J306" s="58"/>
      <c r="K306" s="58"/>
      <c r="L306" s="58"/>
      <c r="M306" s="58"/>
      <c r="N306" s="58"/>
      <c r="O306" s="58"/>
      <c r="P306" s="68"/>
      <c r="Q306" s="6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</row>
    <row r="307" spans="1:29" ht="15.75" customHeight="1">
      <c r="A307" s="66"/>
      <c r="B307" s="66"/>
      <c r="C307" s="67"/>
      <c r="D307" s="67"/>
      <c r="E307" s="67"/>
      <c r="F307" s="67"/>
      <c r="G307" s="66"/>
      <c r="H307" s="64"/>
      <c r="I307" s="64"/>
      <c r="J307" s="58"/>
      <c r="K307" s="58"/>
      <c r="L307" s="58"/>
      <c r="M307" s="58"/>
      <c r="N307" s="58"/>
      <c r="O307" s="58"/>
      <c r="P307" s="68"/>
      <c r="Q307" s="6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</row>
    <row r="308" spans="1:29" ht="15.75" customHeight="1">
      <c r="A308" s="66"/>
      <c r="B308" s="66"/>
      <c r="C308" s="67"/>
      <c r="D308" s="67"/>
      <c r="E308" s="67"/>
      <c r="F308" s="67"/>
      <c r="G308" s="66"/>
      <c r="H308" s="64"/>
      <c r="I308" s="64"/>
      <c r="J308" s="58"/>
      <c r="K308" s="58"/>
      <c r="L308" s="58"/>
      <c r="M308" s="58"/>
      <c r="N308" s="58"/>
      <c r="O308" s="58"/>
      <c r="P308" s="68"/>
      <c r="Q308" s="6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</row>
    <row r="309" spans="1:29" ht="15.75" customHeight="1">
      <c r="A309" s="66"/>
      <c r="B309" s="66"/>
      <c r="C309" s="67"/>
      <c r="D309" s="67"/>
      <c r="E309" s="67"/>
      <c r="F309" s="67"/>
      <c r="G309" s="66"/>
      <c r="H309" s="64"/>
      <c r="I309" s="64"/>
      <c r="J309" s="58"/>
      <c r="K309" s="58"/>
      <c r="L309" s="58"/>
      <c r="M309" s="58"/>
      <c r="N309" s="58"/>
      <c r="O309" s="58"/>
      <c r="P309" s="68"/>
      <c r="Q309" s="6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</row>
    <row r="310" spans="1:29" ht="15.75" customHeight="1">
      <c r="A310" s="66"/>
      <c r="B310" s="66"/>
      <c r="C310" s="67"/>
      <c r="D310" s="67"/>
      <c r="E310" s="67"/>
      <c r="F310" s="67"/>
      <c r="G310" s="66"/>
      <c r="H310" s="64"/>
      <c r="I310" s="64"/>
      <c r="J310" s="58"/>
      <c r="K310" s="58"/>
      <c r="L310" s="58"/>
      <c r="M310" s="58"/>
      <c r="N310" s="58"/>
      <c r="O310" s="58"/>
      <c r="P310" s="68"/>
      <c r="Q310" s="6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</row>
    <row r="311" spans="1:29" ht="15.75" customHeight="1">
      <c r="A311" s="66"/>
      <c r="B311" s="66"/>
      <c r="C311" s="67"/>
      <c r="D311" s="67"/>
      <c r="E311" s="67"/>
      <c r="F311" s="67"/>
      <c r="G311" s="66"/>
      <c r="H311" s="64"/>
      <c r="I311" s="64"/>
      <c r="J311" s="58"/>
      <c r="K311" s="58"/>
      <c r="L311" s="58"/>
      <c r="M311" s="58"/>
      <c r="N311" s="58"/>
      <c r="O311" s="58"/>
      <c r="P311" s="68"/>
      <c r="Q311" s="6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</row>
    <row r="312" spans="1:29" ht="15.75" customHeight="1">
      <c r="A312" s="66"/>
      <c r="B312" s="66"/>
      <c r="C312" s="67"/>
      <c r="D312" s="67"/>
      <c r="E312" s="67"/>
      <c r="F312" s="67"/>
      <c r="G312" s="66"/>
      <c r="H312" s="64"/>
      <c r="I312" s="64"/>
      <c r="J312" s="58"/>
      <c r="K312" s="58"/>
      <c r="L312" s="58"/>
      <c r="M312" s="58"/>
      <c r="N312" s="58"/>
      <c r="O312" s="58"/>
      <c r="P312" s="68"/>
      <c r="Q312" s="6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</row>
    <row r="313" spans="1:29" ht="15.75" customHeight="1">
      <c r="A313" s="66"/>
      <c r="B313" s="66"/>
      <c r="C313" s="67"/>
      <c r="D313" s="67"/>
      <c r="E313" s="67"/>
      <c r="F313" s="67"/>
      <c r="G313" s="66"/>
      <c r="H313" s="64"/>
      <c r="I313" s="64"/>
      <c r="J313" s="58"/>
      <c r="K313" s="58"/>
      <c r="L313" s="58"/>
      <c r="M313" s="58"/>
      <c r="N313" s="58"/>
      <c r="O313" s="58"/>
      <c r="P313" s="68"/>
      <c r="Q313" s="6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</row>
    <row r="314" spans="1:29" ht="15.75" customHeight="1">
      <c r="A314" s="66"/>
      <c r="B314" s="66"/>
      <c r="C314" s="67"/>
      <c r="D314" s="67"/>
      <c r="E314" s="67"/>
      <c r="F314" s="67"/>
      <c r="G314" s="66"/>
      <c r="H314" s="64"/>
      <c r="I314" s="64"/>
      <c r="J314" s="58"/>
      <c r="K314" s="58"/>
      <c r="L314" s="58"/>
      <c r="M314" s="58"/>
      <c r="N314" s="58"/>
      <c r="O314" s="58"/>
      <c r="P314" s="68"/>
      <c r="Q314" s="6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</row>
    <row r="315" spans="1:29" ht="15.75" customHeight="1">
      <c r="A315" s="66"/>
      <c r="B315" s="66"/>
      <c r="C315" s="67"/>
      <c r="D315" s="67"/>
      <c r="E315" s="67"/>
      <c r="F315" s="67"/>
      <c r="G315" s="66"/>
      <c r="H315" s="64"/>
      <c r="I315" s="64"/>
      <c r="J315" s="58"/>
      <c r="K315" s="58"/>
      <c r="L315" s="58"/>
      <c r="M315" s="58"/>
      <c r="N315" s="58"/>
      <c r="O315" s="58"/>
      <c r="P315" s="68"/>
      <c r="Q315" s="6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</row>
    <row r="316" spans="1:29" ht="15.75" customHeight="1">
      <c r="A316" s="66"/>
      <c r="B316" s="66"/>
      <c r="C316" s="67"/>
      <c r="D316" s="67"/>
      <c r="E316" s="67"/>
      <c r="F316" s="67"/>
      <c r="G316" s="66"/>
      <c r="H316" s="64"/>
      <c r="I316" s="64"/>
      <c r="J316" s="58"/>
      <c r="K316" s="58"/>
      <c r="L316" s="58"/>
      <c r="M316" s="58"/>
      <c r="N316" s="58"/>
      <c r="O316" s="58"/>
      <c r="P316" s="68"/>
      <c r="Q316" s="6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</row>
    <row r="317" spans="1:29" ht="15.75" customHeight="1">
      <c r="A317" s="66"/>
      <c r="B317" s="66"/>
      <c r="C317" s="67"/>
      <c r="D317" s="67"/>
      <c r="E317" s="67"/>
      <c r="F317" s="67"/>
      <c r="G317" s="66"/>
      <c r="H317" s="64"/>
      <c r="I317" s="64"/>
      <c r="J317" s="58"/>
      <c r="K317" s="58"/>
      <c r="L317" s="58"/>
      <c r="M317" s="58"/>
      <c r="N317" s="58"/>
      <c r="O317" s="58"/>
      <c r="P317" s="68"/>
      <c r="Q317" s="6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</row>
    <row r="318" spans="1:29" ht="15.75" customHeight="1">
      <c r="A318" s="66"/>
      <c r="B318" s="66"/>
      <c r="C318" s="67"/>
      <c r="D318" s="67"/>
      <c r="E318" s="67"/>
      <c r="F318" s="67"/>
      <c r="G318" s="66"/>
      <c r="H318" s="64"/>
      <c r="I318" s="64"/>
      <c r="J318" s="58"/>
      <c r="K318" s="58"/>
      <c r="L318" s="58"/>
      <c r="M318" s="58"/>
      <c r="N318" s="58"/>
      <c r="O318" s="58"/>
      <c r="P318" s="68"/>
      <c r="Q318" s="6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</row>
    <row r="319" spans="1:29" ht="15.75" customHeight="1">
      <c r="A319" s="66"/>
      <c r="B319" s="66"/>
      <c r="C319" s="67"/>
      <c r="D319" s="67"/>
      <c r="E319" s="67"/>
      <c r="F319" s="67"/>
      <c r="G319" s="66"/>
      <c r="H319" s="64"/>
      <c r="I319" s="64"/>
      <c r="J319" s="58"/>
      <c r="K319" s="58"/>
      <c r="L319" s="58"/>
      <c r="M319" s="58"/>
      <c r="N319" s="58"/>
      <c r="O319" s="58"/>
      <c r="P319" s="68"/>
      <c r="Q319" s="6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</row>
    <row r="320" spans="1:29" ht="15.75" customHeight="1">
      <c r="A320" s="66"/>
      <c r="B320" s="66"/>
      <c r="C320" s="67"/>
      <c r="D320" s="67"/>
      <c r="E320" s="67"/>
      <c r="F320" s="67"/>
      <c r="G320" s="66"/>
      <c r="H320" s="64"/>
      <c r="I320" s="64"/>
      <c r="J320" s="58"/>
      <c r="K320" s="58"/>
      <c r="L320" s="58"/>
      <c r="M320" s="58"/>
      <c r="N320" s="58"/>
      <c r="O320" s="58"/>
      <c r="P320" s="68"/>
      <c r="Q320" s="6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</row>
    <row r="321" spans="1:29" ht="15.75" customHeight="1">
      <c r="A321" s="66"/>
      <c r="B321" s="66"/>
      <c r="C321" s="67"/>
      <c r="D321" s="67"/>
      <c r="E321" s="67"/>
      <c r="F321" s="67"/>
      <c r="G321" s="66"/>
      <c r="H321" s="64"/>
      <c r="I321" s="64"/>
      <c r="J321" s="58"/>
      <c r="K321" s="58"/>
      <c r="L321" s="58"/>
      <c r="M321" s="58"/>
      <c r="N321" s="58"/>
      <c r="O321" s="58"/>
      <c r="P321" s="68"/>
      <c r="Q321" s="6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</row>
    <row r="322" spans="1:29" ht="15.75" customHeight="1">
      <c r="A322" s="66"/>
      <c r="B322" s="66"/>
      <c r="C322" s="67"/>
      <c r="D322" s="67"/>
      <c r="E322" s="67"/>
      <c r="F322" s="67"/>
      <c r="G322" s="66"/>
      <c r="H322" s="64"/>
      <c r="I322" s="64"/>
      <c r="J322" s="58"/>
      <c r="K322" s="58"/>
      <c r="L322" s="58"/>
      <c r="M322" s="58"/>
      <c r="N322" s="58"/>
      <c r="O322" s="58"/>
      <c r="P322" s="68"/>
      <c r="Q322" s="6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</row>
    <row r="323" spans="1:29" ht="15.75" customHeight="1">
      <c r="A323" s="66"/>
      <c r="B323" s="66"/>
      <c r="C323" s="67"/>
      <c r="D323" s="67"/>
      <c r="E323" s="67"/>
      <c r="F323" s="67"/>
      <c r="G323" s="66"/>
      <c r="H323" s="64"/>
      <c r="I323" s="64"/>
      <c r="J323" s="58"/>
      <c r="K323" s="58"/>
      <c r="L323" s="58"/>
      <c r="M323" s="58"/>
      <c r="N323" s="58"/>
      <c r="O323" s="58"/>
      <c r="P323" s="68"/>
      <c r="Q323" s="6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</row>
    <row r="324" spans="1:29" ht="15.75" customHeight="1">
      <c r="A324" s="66"/>
      <c r="B324" s="66"/>
      <c r="C324" s="67"/>
      <c r="D324" s="67"/>
      <c r="E324" s="67"/>
      <c r="F324" s="67"/>
      <c r="G324" s="66"/>
      <c r="H324" s="64"/>
      <c r="I324" s="64"/>
      <c r="J324" s="58"/>
      <c r="K324" s="58"/>
      <c r="L324" s="58"/>
      <c r="M324" s="58"/>
      <c r="N324" s="58"/>
      <c r="O324" s="58"/>
      <c r="P324" s="68"/>
      <c r="Q324" s="6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</row>
    <row r="325" spans="1:29" ht="15.75" customHeight="1">
      <c r="A325" s="66"/>
      <c r="B325" s="66"/>
      <c r="C325" s="67"/>
      <c r="D325" s="67"/>
      <c r="E325" s="67"/>
      <c r="F325" s="67"/>
      <c r="G325" s="66"/>
      <c r="H325" s="64"/>
      <c r="I325" s="64"/>
      <c r="J325" s="58"/>
      <c r="K325" s="58"/>
      <c r="L325" s="58"/>
      <c r="M325" s="58"/>
      <c r="N325" s="58"/>
      <c r="O325" s="58"/>
      <c r="P325" s="68"/>
      <c r="Q325" s="6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</row>
    <row r="326" spans="1:29" ht="15.75" customHeight="1">
      <c r="A326" s="66"/>
      <c r="B326" s="66"/>
      <c r="C326" s="67"/>
      <c r="D326" s="67"/>
      <c r="E326" s="67"/>
      <c r="F326" s="67"/>
      <c r="G326" s="66"/>
      <c r="H326" s="64"/>
      <c r="I326" s="64"/>
      <c r="J326" s="58"/>
      <c r="K326" s="58"/>
      <c r="L326" s="58"/>
      <c r="M326" s="58"/>
      <c r="N326" s="58"/>
      <c r="O326" s="58"/>
      <c r="P326" s="68"/>
      <c r="Q326" s="6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</row>
    <row r="327" spans="1:29" ht="15.75" customHeight="1">
      <c r="A327" s="66"/>
      <c r="B327" s="66"/>
      <c r="C327" s="67"/>
      <c r="D327" s="67"/>
      <c r="E327" s="67"/>
      <c r="F327" s="67"/>
      <c r="G327" s="66"/>
      <c r="H327" s="64"/>
      <c r="I327" s="64"/>
      <c r="J327" s="58"/>
      <c r="K327" s="58"/>
      <c r="L327" s="58"/>
      <c r="M327" s="58"/>
      <c r="N327" s="58"/>
      <c r="O327" s="58"/>
      <c r="P327" s="68"/>
      <c r="Q327" s="6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</row>
    <row r="328" spans="1:29" ht="15.75" customHeight="1">
      <c r="A328" s="66"/>
      <c r="B328" s="66"/>
      <c r="C328" s="67"/>
      <c r="D328" s="67"/>
      <c r="E328" s="67"/>
      <c r="F328" s="67"/>
      <c r="G328" s="66"/>
      <c r="H328" s="64"/>
      <c r="I328" s="64"/>
      <c r="J328" s="58"/>
      <c r="K328" s="58"/>
      <c r="L328" s="58"/>
      <c r="M328" s="58"/>
      <c r="N328" s="58"/>
      <c r="O328" s="58"/>
      <c r="P328" s="68"/>
      <c r="Q328" s="6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</row>
    <row r="329" spans="1:29" ht="15.75" customHeight="1">
      <c r="A329" s="66"/>
      <c r="B329" s="66"/>
      <c r="C329" s="67"/>
      <c r="D329" s="67"/>
      <c r="E329" s="67"/>
      <c r="F329" s="67"/>
      <c r="G329" s="66"/>
      <c r="H329" s="64"/>
      <c r="I329" s="64"/>
      <c r="J329" s="58"/>
      <c r="K329" s="58"/>
      <c r="L329" s="58"/>
      <c r="M329" s="58"/>
      <c r="N329" s="58"/>
      <c r="O329" s="58"/>
      <c r="P329" s="68"/>
      <c r="Q329" s="6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</row>
    <row r="330" spans="1:29" ht="15.75" customHeight="1">
      <c r="A330" s="66"/>
      <c r="B330" s="66"/>
      <c r="C330" s="67"/>
      <c r="D330" s="67"/>
      <c r="E330" s="67"/>
      <c r="F330" s="67"/>
      <c r="G330" s="66"/>
      <c r="H330" s="64"/>
      <c r="I330" s="64"/>
      <c r="J330" s="58"/>
      <c r="K330" s="58"/>
      <c r="L330" s="58"/>
      <c r="M330" s="58"/>
      <c r="N330" s="58"/>
      <c r="O330" s="58"/>
      <c r="P330" s="68"/>
      <c r="Q330" s="6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</row>
    <row r="331" spans="1:29" ht="15.75" customHeight="1">
      <c r="A331" s="66"/>
      <c r="B331" s="66"/>
      <c r="C331" s="67"/>
      <c r="D331" s="67"/>
      <c r="E331" s="67"/>
      <c r="F331" s="67"/>
      <c r="G331" s="66"/>
      <c r="H331" s="64"/>
      <c r="I331" s="64"/>
      <c r="J331" s="58"/>
      <c r="K331" s="58"/>
      <c r="L331" s="58"/>
      <c r="M331" s="58"/>
      <c r="N331" s="58"/>
      <c r="O331" s="58"/>
      <c r="P331" s="68"/>
      <c r="Q331" s="6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</row>
    <row r="332" spans="1:29" ht="15.75" customHeight="1">
      <c r="A332" s="66"/>
      <c r="B332" s="66"/>
      <c r="C332" s="67"/>
      <c r="D332" s="67"/>
      <c r="E332" s="67"/>
      <c r="F332" s="67"/>
      <c r="G332" s="66"/>
      <c r="H332" s="64"/>
      <c r="I332" s="64"/>
      <c r="J332" s="58"/>
      <c r="K332" s="58"/>
      <c r="L332" s="58"/>
      <c r="M332" s="58"/>
      <c r="N332" s="58"/>
      <c r="O332" s="58"/>
      <c r="P332" s="68"/>
      <c r="Q332" s="6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</row>
    <row r="333" spans="1:29" ht="15.75" customHeight="1">
      <c r="A333" s="66"/>
      <c r="B333" s="66"/>
      <c r="C333" s="67"/>
      <c r="D333" s="67"/>
      <c r="E333" s="67"/>
      <c r="F333" s="67"/>
      <c r="G333" s="66"/>
      <c r="H333" s="64"/>
      <c r="I333" s="64"/>
      <c r="J333" s="58"/>
      <c r="K333" s="58"/>
      <c r="L333" s="58"/>
      <c r="M333" s="58"/>
      <c r="N333" s="58"/>
      <c r="O333" s="58"/>
      <c r="P333" s="68"/>
      <c r="Q333" s="6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</row>
    <row r="334" spans="1:29" ht="15.75" customHeight="1">
      <c r="A334" s="66"/>
      <c r="B334" s="66"/>
      <c r="C334" s="67"/>
      <c r="D334" s="67"/>
      <c r="E334" s="67"/>
      <c r="F334" s="67"/>
      <c r="G334" s="66"/>
      <c r="H334" s="64"/>
      <c r="I334" s="64"/>
      <c r="J334" s="58"/>
      <c r="K334" s="58"/>
      <c r="L334" s="58"/>
      <c r="M334" s="58"/>
      <c r="N334" s="58"/>
      <c r="O334" s="58"/>
      <c r="P334" s="68"/>
      <c r="Q334" s="6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</row>
    <row r="335" spans="1:29" ht="15.75" customHeight="1">
      <c r="A335" s="66"/>
      <c r="B335" s="66"/>
      <c r="C335" s="67"/>
      <c r="D335" s="67"/>
      <c r="E335" s="67"/>
      <c r="F335" s="67"/>
      <c r="G335" s="66"/>
      <c r="H335" s="64"/>
      <c r="I335" s="64"/>
      <c r="J335" s="58"/>
      <c r="K335" s="58"/>
      <c r="L335" s="58"/>
      <c r="M335" s="58"/>
      <c r="N335" s="58"/>
      <c r="O335" s="58"/>
      <c r="P335" s="68"/>
      <c r="Q335" s="6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</row>
    <row r="336" spans="1:29" ht="15.75" customHeight="1">
      <c r="A336" s="66"/>
      <c r="B336" s="66"/>
      <c r="C336" s="67"/>
      <c r="D336" s="67"/>
      <c r="E336" s="67"/>
      <c r="F336" s="67"/>
      <c r="G336" s="66"/>
      <c r="H336" s="64"/>
      <c r="I336" s="64"/>
      <c r="J336" s="58"/>
      <c r="K336" s="58"/>
      <c r="L336" s="58"/>
      <c r="M336" s="58"/>
      <c r="N336" s="58"/>
      <c r="O336" s="58"/>
      <c r="P336" s="68"/>
      <c r="Q336" s="6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</row>
    <row r="337" spans="1:29" ht="15.75" customHeight="1">
      <c r="A337" s="66"/>
      <c r="B337" s="66"/>
      <c r="C337" s="67"/>
      <c r="D337" s="67"/>
      <c r="E337" s="67"/>
      <c r="F337" s="67"/>
      <c r="G337" s="66"/>
      <c r="H337" s="64"/>
      <c r="I337" s="64"/>
      <c r="J337" s="58"/>
      <c r="K337" s="58"/>
      <c r="L337" s="58"/>
      <c r="M337" s="58"/>
      <c r="N337" s="58"/>
      <c r="O337" s="58"/>
      <c r="P337" s="68"/>
      <c r="Q337" s="6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</row>
    <row r="338" spans="1:29" ht="15.75" customHeight="1">
      <c r="A338" s="66"/>
      <c r="B338" s="66"/>
      <c r="C338" s="67"/>
      <c r="D338" s="67"/>
      <c r="E338" s="67"/>
      <c r="F338" s="67"/>
      <c r="G338" s="66"/>
      <c r="H338" s="64"/>
      <c r="I338" s="64"/>
      <c r="J338" s="58"/>
      <c r="K338" s="58"/>
      <c r="L338" s="58"/>
      <c r="M338" s="58"/>
      <c r="N338" s="58"/>
      <c r="O338" s="58"/>
      <c r="P338" s="68"/>
      <c r="Q338" s="6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</row>
    <row r="339" spans="1:29" ht="15.75" customHeight="1">
      <c r="A339" s="66"/>
      <c r="B339" s="66"/>
      <c r="C339" s="67"/>
      <c r="D339" s="67"/>
      <c r="E339" s="67"/>
      <c r="F339" s="67"/>
      <c r="G339" s="66"/>
      <c r="H339" s="64"/>
      <c r="I339" s="64"/>
      <c r="J339" s="58"/>
      <c r="K339" s="58"/>
      <c r="L339" s="58"/>
      <c r="M339" s="58"/>
      <c r="N339" s="58"/>
      <c r="O339" s="58"/>
      <c r="P339" s="68"/>
      <c r="Q339" s="6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</row>
    <row r="340" spans="1:29" ht="15.75" customHeight="1">
      <c r="A340" s="66"/>
      <c r="B340" s="66"/>
      <c r="C340" s="67"/>
      <c r="D340" s="67"/>
      <c r="E340" s="67"/>
      <c r="F340" s="67"/>
      <c r="G340" s="66"/>
      <c r="H340" s="64"/>
      <c r="I340" s="64"/>
      <c r="J340" s="58"/>
      <c r="K340" s="58"/>
      <c r="L340" s="58"/>
      <c r="M340" s="58"/>
      <c r="N340" s="58"/>
      <c r="O340" s="58"/>
      <c r="P340" s="68"/>
      <c r="Q340" s="6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</row>
    <row r="341" spans="1:29" ht="15.75" customHeight="1">
      <c r="A341" s="66"/>
      <c r="B341" s="66"/>
      <c r="C341" s="67"/>
      <c r="D341" s="67"/>
      <c r="E341" s="67"/>
      <c r="F341" s="67"/>
      <c r="G341" s="66"/>
      <c r="H341" s="64"/>
      <c r="I341" s="64"/>
      <c r="J341" s="58"/>
      <c r="K341" s="58"/>
      <c r="L341" s="58"/>
      <c r="M341" s="58"/>
      <c r="N341" s="58"/>
      <c r="O341" s="58"/>
      <c r="P341" s="68"/>
      <c r="Q341" s="6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</row>
    <row r="342" spans="1:29" ht="15.75" customHeight="1">
      <c r="A342" s="66"/>
      <c r="B342" s="66"/>
      <c r="C342" s="67"/>
      <c r="D342" s="67"/>
      <c r="E342" s="67"/>
      <c r="F342" s="67"/>
      <c r="G342" s="66"/>
      <c r="H342" s="64"/>
      <c r="I342" s="64"/>
      <c r="J342" s="58"/>
      <c r="K342" s="58"/>
      <c r="L342" s="58"/>
      <c r="M342" s="58"/>
      <c r="N342" s="58"/>
      <c r="O342" s="58"/>
      <c r="P342" s="68"/>
      <c r="Q342" s="6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</row>
    <row r="343" spans="1:29" ht="15.75" customHeight="1">
      <c r="A343" s="66"/>
      <c r="B343" s="66"/>
      <c r="C343" s="67"/>
      <c r="D343" s="67"/>
      <c r="E343" s="67"/>
      <c r="F343" s="67"/>
      <c r="G343" s="66"/>
      <c r="H343" s="64"/>
      <c r="I343" s="64"/>
      <c r="J343" s="58"/>
      <c r="K343" s="58"/>
      <c r="L343" s="58"/>
      <c r="M343" s="58"/>
      <c r="N343" s="58"/>
      <c r="O343" s="58"/>
      <c r="P343" s="68"/>
      <c r="Q343" s="6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</row>
    <row r="344" spans="1:29" ht="15.75" customHeight="1">
      <c r="A344" s="66"/>
      <c r="B344" s="66"/>
      <c r="C344" s="67"/>
      <c r="D344" s="67"/>
      <c r="E344" s="67"/>
      <c r="F344" s="67"/>
      <c r="G344" s="66"/>
      <c r="H344" s="64"/>
      <c r="I344" s="64"/>
      <c r="J344" s="58"/>
      <c r="K344" s="58"/>
      <c r="L344" s="58"/>
      <c r="M344" s="58"/>
      <c r="N344" s="58"/>
      <c r="O344" s="58"/>
      <c r="P344" s="68"/>
      <c r="Q344" s="6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</row>
    <row r="345" spans="1:29" ht="15.75" customHeight="1">
      <c r="A345" s="66"/>
      <c r="B345" s="66"/>
      <c r="C345" s="67"/>
      <c r="D345" s="67"/>
      <c r="E345" s="67"/>
      <c r="F345" s="67"/>
      <c r="G345" s="66"/>
      <c r="H345" s="64"/>
      <c r="I345" s="64"/>
      <c r="J345" s="58"/>
      <c r="K345" s="58"/>
      <c r="L345" s="58"/>
      <c r="M345" s="58"/>
      <c r="N345" s="58"/>
      <c r="O345" s="58"/>
      <c r="P345" s="68"/>
      <c r="Q345" s="6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</row>
    <row r="346" spans="1:29" ht="15.75" customHeight="1">
      <c r="A346" s="66"/>
      <c r="B346" s="66"/>
      <c r="C346" s="67"/>
      <c r="D346" s="67"/>
      <c r="E346" s="67"/>
      <c r="F346" s="67"/>
      <c r="G346" s="66"/>
      <c r="H346" s="64"/>
      <c r="I346" s="64"/>
      <c r="J346" s="58"/>
      <c r="K346" s="58"/>
      <c r="L346" s="58"/>
      <c r="M346" s="58"/>
      <c r="N346" s="58"/>
      <c r="O346" s="58"/>
      <c r="P346" s="68"/>
      <c r="Q346" s="6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</row>
    <row r="347" spans="1:29" ht="15.75" customHeight="1">
      <c r="A347" s="66"/>
      <c r="B347" s="66"/>
      <c r="C347" s="67"/>
      <c r="D347" s="67"/>
      <c r="E347" s="67"/>
      <c r="F347" s="67"/>
      <c r="G347" s="66"/>
      <c r="H347" s="64"/>
      <c r="I347" s="64"/>
      <c r="J347" s="58"/>
      <c r="K347" s="58"/>
      <c r="L347" s="58"/>
      <c r="M347" s="58"/>
      <c r="N347" s="58"/>
      <c r="O347" s="58"/>
      <c r="P347" s="68"/>
      <c r="Q347" s="6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</row>
    <row r="348" spans="1:29" ht="15.75" customHeight="1">
      <c r="A348" s="66"/>
      <c r="B348" s="66"/>
      <c r="C348" s="67"/>
      <c r="D348" s="67"/>
      <c r="E348" s="67"/>
      <c r="F348" s="67"/>
      <c r="G348" s="66"/>
      <c r="H348" s="64"/>
      <c r="I348" s="64"/>
      <c r="J348" s="58"/>
      <c r="K348" s="58"/>
      <c r="L348" s="58"/>
      <c r="M348" s="58"/>
      <c r="N348" s="58"/>
      <c r="O348" s="58"/>
      <c r="P348" s="68"/>
      <c r="Q348" s="6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</row>
    <row r="349" spans="1:29" ht="15.75" customHeight="1">
      <c r="A349" s="66"/>
      <c r="B349" s="66"/>
      <c r="C349" s="67"/>
      <c r="D349" s="67"/>
      <c r="E349" s="67"/>
      <c r="F349" s="67"/>
      <c r="G349" s="66"/>
      <c r="H349" s="64"/>
      <c r="I349" s="64"/>
      <c r="J349" s="58"/>
      <c r="K349" s="58"/>
      <c r="L349" s="58"/>
      <c r="M349" s="58"/>
      <c r="N349" s="58"/>
      <c r="O349" s="58"/>
      <c r="P349" s="68"/>
      <c r="Q349" s="6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</row>
    <row r="350" spans="1:29" ht="15.75" customHeight="1">
      <c r="A350" s="66"/>
      <c r="B350" s="66"/>
      <c r="C350" s="67"/>
      <c r="D350" s="67"/>
      <c r="E350" s="67"/>
      <c r="F350" s="67"/>
      <c r="G350" s="66"/>
      <c r="H350" s="64"/>
      <c r="I350" s="64"/>
      <c r="J350" s="58"/>
      <c r="K350" s="58"/>
      <c r="L350" s="58"/>
      <c r="M350" s="58"/>
      <c r="N350" s="58"/>
      <c r="O350" s="58"/>
      <c r="P350" s="68"/>
      <c r="Q350" s="6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</row>
    <row r="351" spans="1:29" ht="15.75" customHeight="1">
      <c r="A351" s="66"/>
      <c r="B351" s="66"/>
      <c r="C351" s="67"/>
      <c r="D351" s="67"/>
      <c r="E351" s="67"/>
      <c r="F351" s="67"/>
      <c r="G351" s="66"/>
      <c r="H351" s="64"/>
      <c r="I351" s="64"/>
      <c r="J351" s="58"/>
      <c r="K351" s="58"/>
      <c r="L351" s="58"/>
      <c r="M351" s="58"/>
      <c r="N351" s="58"/>
      <c r="O351" s="58"/>
      <c r="P351" s="68"/>
      <c r="Q351" s="6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</row>
    <row r="352" spans="1:29" ht="15.75" customHeight="1">
      <c r="A352" s="66"/>
      <c r="B352" s="66"/>
      <c r="C352" s="67"/>
      <c r="D352" s="67"/>
      <c r="E352" s="67"/>
      <c r="F352" s="67"/>
      <c r="G352" s="66"/>
      <c r="H352" s="64"/>
      <c r="I352" s="64"/>
      <c r="J352" s="58"/>
      <c r="K352" s="58"/>
      <c r="L352" s="58"/>
      <c r="M352" s="58"/>
      <c r="N352" s="58"/>
      <c r="O352" s="58"/>
      <c r="P352" s="68"/>
      <c r="Q352" s="6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</row>
    <row r="353" spans="1:29" ht="15.75" customHeight="1">
      <c r="A353" s="66"/>
      <c r="B353" s="66"/>
      <c r="C353" s="67"/>
      <c r="D353" s="67"/>
      <c r="E353" s="67"/>
      <c r="F353" s="67"/>
      <c r="G353" s="66"/>
      <c r="H353" s="64"/>
      <c r="I353" s="64"/>
      <c r="J353" s="58"/>
      <c r="K353" s="58"/>
      <c r="L353" s="58"/>
      <c r="M353" s="58"/>
      <c r="N353" s="58"/>
      <c r="O353" s="58"/>
      <c r="P353" s="68"/>
      <c r="Q353" s="6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</row>
    <row r="354" spans="1:29" ht="15.75" customHeight="1">
      <c r="A354" s="66"/>
      <c r="B354" s="66"/>
      <c r="C354" s="67"/>
      <c r="D354" s="67"/>
      <c r="E354" s="67"/>
      <c r="F354" s="67"/>
      <c r="G354" s="66"/>
      <c r="H354" s="64"/>
      <c r="I354" s="64"/>
      <c r="J354" s="58"/>
      <c r="K354" s="58"/>
      <c r="L354" s="58"/>
      <c r="M354" s="58"/>
      <c r="N354" s="58"/>
      <c r="O354" s="58"/>
      <c r="P354" s="68"/>
      <c r="Q354" s="6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</row>
    <row r="355" spans="1:29" ht="15.75" customHeight="1">
      <c r="A355" s="66"/>
      <c r="B355" s="66"/>
      <c r="C355" s="67"/>
      <c r="D355" s="67"/>
      <c r="E355" s="67"/>
      <c r="F355" s="67"/>
      <c r="G355" s="66"/>
      <c r="H355" s="64"/>
      <c r="I355" s="64"/>
      <c r="J355" s="58"/>
      <c r="K355" s="58"/>
      <c r="L355" s="58"/>
      <c r="M355" s="58"/>
      <c r="N355" s="58"/>
      <c r="O355" s="58"/>
      <c r="P355" s="68"/>
      <c r="Q355" s="6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</row>
    <row r="356" spans="1:29" ht="15.75" customHeight="1">
      <c r="A356" s="66"/>
      <c r="B356" s="66"/>
      <c r="C356" s="67"/>
      <c r="D356" s="67"/>
      <c r="E356" s="67"/>
      <c r="F356" s="67"/>
      <c r="G356" s="66"/>
      <c r="H356" s="64"/>
      <c r="I356" s="64"/>
      <c r="J356" s="58"/>
      <c r="K356" s="58"/>
      <c r="L356" s="58"/>
      <c r="M356" s="58"/>
      <c r="N356" s="58"/>
      <c r="O356" s="58"/>
      <c r="P356" s="68"/>
      <c r="Q356" s="6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</row>
    <row r="357" spans="1:29" ht="15.75" customHeight="1">
      <c r="A357" s="66"/>
      <c r="B357" s="66"/>
      <c r="C357" s="67"/>
      <c r="D357" s="67"/>
      <c r="E357" s="67"/>
      <c r="F357" s="67"/>
      <c r="G357" s="66"/>
      <c r="H357" s="64"/>
      <c r="I357" s="64"/>
      <c r="J357" s="58"/>
      <c r="K357" s="58"/>
      <c r="L357" s="58"/>
      <c r="M357" s="58"/>
      <c r="N357" s="58"/>
      <c r="O357" s="58"/>
      <c r="P357" s="68"/>
      <c r="Q357" s="6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</row>
    <row r="358" spans="1:29" ht="15.75" customHeight="1">
      <c r="A358" s="66"/>
      <c r="B358" s="66"/>
      <c r="C358" s="67"/>
      <c r="D358" s="67"/>
      <c r="E358" s="67"/>
      <c r="F358" s="67"/>
      <c r="G358" s="66"/>
      <c r="H358" s="64"/>
      <c r="I358" s="64"/>
      <c r="J358" s="58"/>
      <c r="K358" s="58"/>
      <c r="L358" s="58"/>
      <c r="M358" s="58"/>
      <c r="N358" s="58"/>
      <c r="O358" s="58"/>
      <c r="P358" s="68"/>
      <c r="Q358" s="6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</row>
    <row r="359" spans="1:29" ht="15.75" customHeight="1">
      <c r="A359" s="66"/>
      <c r="B359" s="66"/>
      <c r="C359" s="67"/>
      <c r="D359" s="67"/>
      <c r="E359" s="67"/>
      <c r="F359" s="67"/>
      <c r="G359" s="66"/>
      <c r="H359" s="64"/>
      <c r="I359" s="64"/>
      <c r="J359" s="58"/>
      <c r="K359" s="58"/>
      <c r="L359" s="58"/>
      <c r="M359" s="58"/>
      <c r="N359" s="58"/>
      <c r="O359" s="58"/>
      <c r="P359" s="68"/>
      <c r="Q359" s="6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</row>
    <row r="360" spans="1:29" ht="15.75" customHeight="1">
      <c r="A360" s="66"/>
      <c r="B360" s="66"/>
      <c r="C360" s="67"/>
      <c r="D360" s="67"/>
      <c r="E360" s="67"/>
      <c r="F360" s="67"/>
      <c r="G360" s="66"/>
      <c r="H360" s="64"/>
      <c r="I360" s="64"/>
      <c r="J360" s="58"/>
      <c r="K360" s="58"/>
      <c r="L360" s="58"/>
      <c r="M360" s="58"/>
      <c r="N360" s="58"/>
      <c r="O360" s="58"/>
      <c r="P360" s="68"/>
      <c r="Q360" s="6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</row>
    <row r="361" spans="1:29" ht="15.75" customHeight="1">
      <c r="A361" s="66"/>
      <c r="B361" s="66"/>
      <c r="C361" s="67"/>
      <c r="D361" s="67"/>
      <c r="E361" s="67"/>
      <c r="F361" s="67"/>
      <c r="G361" s="66"/>
      <c r="H361" s="64"/>
      <c r="I361" s="64"/>
      <c r="J361" s="58"/>
      <c r="K361" s="58"/>
      <c r="L361" s="58"/>
      <c r="M361" s="58"/>
      <c r="N361" s="58"/>
      <c r="O361" s="58"/>
      <c r="P361" s="68"/>
      <c r="Q361" s="6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</row>
    <row r="362" spans="1:29" ht="15.75" customHeight="1">
      <c r="A362" s="66"/>
      <c r="B362" s="66"/>
      <c r="C362" s="67"/>
      <c r="D362" s="67"/>
      <c r="E362" s="67"/>
      <c r="F362" s="67"/>
      <c r="G362" s="66"/>
      <c r="H362" s="64"/>
      <c r="I362" s="64"/>
      <c r="J362" s="58"/>
      <c r="K362" s="58"/>
      <c r="L362" s="58"/>
      <c r="M362" s="58"/>
      <c r="N362" s="58"/>
      <c r="O362" s="58"/>
      <c r="P362" s="68"/>
      <c r="Q362" s="6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</row>
    <row r="363" spans="1:29" ht="15.75" customHeight="1">
      <c r="A363" s="66"/>
      <c r="B363" s="66"/>
      <c r="C363" s="67"/>
      <c r="D363" s="67"/>
      <c r="E363" s="67"/>
      <c r="F363" s="67"/>
      <c r="G363" s="66"/>
      <c r="H363" s="64"/>
      <c r="I363" s="64"/>
      <c r="J363" s="58"/>
      <c r="K363" s="58"/>
      <c r="L363" s="58"/>
      <c r="M363" s="58"/>
      <c r="N363" s="58"/>
      <c r="O363" s="58"/>
      <c r="P363" s="68"/>
      <c r="Q363" s="6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</row>
    <row r="364" spans="1:29" ht="15.75" customHeight="1">
      <c r="A364" s="66"/>
      <c r="B364" s="66"/>
      <c r="C364" s="67"/>
      <c r="D364" s="67"/>
      <c r="E364" s="67"/>
      <c r="F364" s="67"/>
      <c r="G364" s="66"/>
      <c r="H364" s="64"/>
      <c r="I364" s="64"/>
      <c r="J364" s="58"/>
      <c r="K364" s="58"/>
      <c r="L364" s="58"/>
      <c r="M364" s="58"/>
      <c r="N364" s="58"/>
      <c r="O364" s="58"/>
      <c r="P364" s="68"/>
      <c r="Q364" s="6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</row>
    <row r="365" spans="1:29" ht="15.75" customHeight="1">
      <c r="A365" s="66"/>
      <c r="B365" s="66"/>
      <c r="C365" s="67"/>
      <c r="D365" s="67"/>
      <c r="E365" s="67"/>
      <c r="F365" s="67"/>
      <c r="G365" s="66"/>
      <c r="H365" s="64"/>
      <c r="I365" s="64"/>
      <c r="J365" s="58"/>
      <c r="K365" s="58"/>
      <c r="L365" s="58"/>
      <c r="M365" s="58"/>
      <c r="N365" s="58"/>
      <c r="O365" s="58"/>
      <c r="P365" s="68"/>
      <c r="Q365" s="6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</row>
    <row r="366" spans="1:29" ht="15.75" customHeight="1">
      <c r="A366" s="66"/>
      <c r="B366" s="66"/>
      <c r="C366" s="67"/>
      <c r="D366" s="67"/>
      <c r="E366" s="67"/>
      <c r="F366" s="67"/>
      <c r="G366" s="66"/>
      <c r="H366" s="64"/>
      <c r="I366" s="64"/>
      <c r="J366" s="58"/>
      <c r="K366" s="58"/>
      <c r="L366" s="58"/>
      <c r="M366" s="58"/>
      <c r="N366" s="58"/>
      <c r="O366" s="58"/>
      <c r="P366" s="68"/>
      <c r="Q366" s="6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</row>
    <row r="367" spans="1:29" ht="15.75" customHeight="1">
      <c r="A367" s="66"/>
      <c r="B367" s="66"/>
      <c r="C367" s="67"/>
      <c r="D367" s="67"/>
      <c r="E367" s="67"/>
      <c r="F367" s="67"/>
      <c r="G367" s="66"/>
      <c r="H367" s="64"/>
      <c r="I367" s="64"/>
      <c r="J367" s="58"/>
      <c r="K367" s="58"/>
      <c r="L367" s="58"/>
      <c r="M367" s="58"/>
      <c r="N367" s="58"/>
      <c r="O367" s="58"/>
      <c r="P367" s="68"/>
      <c r="Q367" s="6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</row>
    <row r="368" spans="1:29" ht="15.75" customHeight="1">
      <c r="A368" s="66"/>
      <c r="B368" s="66"/>
      <c r="C368" s="67"/>
      <c r="D368" s="67"/>
      <c r="E368" s="67"/>
      <c r="F368" s="67"/>
      <c r="G368" s="66"/>
      <c r="H368" s="64"/>
      <c r="I368" s="64"/>
      <c r="J368" s="58"/>
      <c r="K368" s="58"/>
      <c r="L368" s="58"/>
      <c r="M368" s="58"/>
      <c r="N368" s="58"/>
      <c r="O368" s="58"/>
      <c r="P368" s="68"/>
      <c r="Q368" s="6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</row>
    <row r="369" spans="1:29" ht="15.75" customHeight="1">
      <c r="A369" s="66"/>
      <c r="B369" s="66"/>
      <c r="C369" s="67"/>
      <c r="D369" s="67"/>
      <c r="E369" s="67"/>
      <c r="F369" s="67"/>
      <c r="G369" s="66"/>
      <c r="H369" s="64"/>
      <c r="I369" s="64"/>
      <c r="J369" s="58"/>
      <c r="K369" s="58"/>
      <c r="L369" s="58"/>
      <c r="M369" s="58"/>
      <c r="N369" s="58"/>
      <c r="O369" s="58"/>
      <c r="P369" s="68"/>
      <c r="Q369" s="6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</row>
    <row r="370" spans="1:29" ht="15.75" customHeight="1">
      <c r="A370" s="66"/>
      <c r="B370" s="66"/>
      <c r="C370" s="67"/>
      <c r="D370" s="67"/>
      <c r="E370" s="67"/>
      <c r="F370" s="67"/>
      <c r="G370" s="66"/>
      <c r="H370" s="64"/>
      <c r="I370" s="64"/>
      <c r="J370" s="58"/>
      <c r="K370" s="58"/>
      <c r="L370" s="58"/>
      <c r="M370" s="58"/>
      <c r="N370" s="58"/>
      <c r="O370" s="58"/>
      <c r="P370" s="68"/>
      <c r="Q370" s="6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</row>
    <row r="371" spans="1:29" ht="15.75" customHeight="1">
      <c r="A371" s="66"/>
      <c r="B371" s="66"/>
      <c r="C371" s="67"/>
      <c r="D371" s="67"/>
      <c r="E371" s="67"/>
      <c r="F371" s="67"/>
      <c r="G371" s="66"/>
      <c r="H371" s="64"/>
      <c r="I371" s="64"/>
      <c r="J371" s="58"/>
      <c r="K371" s="58"/>
      <c r="L371" s="58"/>
      <c r="M371" s="58"/>
      <c r="N371" s="58"/>
      <c r="O371" s="58"/>
      <c r="P371" s="68"/>
      <c r="Q371" s="6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</row>
    <row r="372" spans="1:29" ht="15.75" customHeight="1">
      <c r="A372" s="66"/>
      <c r="B372" s="66"/>
      <c r="C372" s="67"/>
      <c r="D372" s="67"/>
      <c r="E372" s="67"/>
      <c r="F372" s="67"/>
      <c r="G372" s="66"/>
      <c r="H372" s="64"/>
      <c r="I372" s="64"/>
      <c r="J372" s="58"/>
      <c r="K372" s="58"/>
      <c r="L372" s="58"/>
      <c r="M372" s="58"/>
      <c r="N372" s="58"/>
      <c r="O372" s="58"/>
      <c r="P372" s="68"/>
      <c r="Q372" s="6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</row>
    <row r="373" spans="1:29" ht="15.75" customHeight="1">
      <c r="A373" s="66"/>
      <c r="B373" s="66"/>
      <c r="C373" s="67"/>
      <c r="D373" s="67"/>
      <c r="E373" s="67"/>
      <c r="F373" s="67"/>
      <c r="G373" s="66"/>
      <c r="H373" s="64"/>
      <c r="I373" s="64"/>
      <c r="J373" s="58"/>
      <c r="K373" s="58"/>
      <c r="L373" s="58"/>
      <c r="M373" s="58"/>
      <c r="N373" s="58"/>
      <c r="O373" s="58"/>
      <c r="P373" s="68"/>
      <c r="Q373" s="6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</row>
    <row r="374" spans="1:29" ht="15.75" customHeight="1">
      <c r="A374" s="66"/>
      <c r="B374" s="66"/>
      <c r="C374" s="67"/>
      <c r="D374" s="67"/>
      <c r="E374" s="67"/>
      <c r="F374" s="67"/>
      <c r="G374" s="66"/>
      <c r="H374" s="64"/>
      <c r="I374" s="64"/>
      <c r="J374" s="58"/>
      <c r="K374" s="58"/>
      <c r="L374" s="58"/>
      <c r="M374" s="58"/>
      <c r="N374" s="58"/>
      <c r="O374" s="58"/>
      <c r="P374" s="68"/>
      <c r="Q374" s="6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</row>
    <row r="375" spans="1:29" ht="15.75" customHeight="1">
      <c r="A375" s="66"/>
      <c r="B375" s="66"/>
      <c r="C375" s="67"/>
      <c r="D375" s="67"/>
      <c r="E375" s="67"/>
      <c r="F375" s="67"/>
      <c r="G375" s="66"/>
      <c r="H375" s="64"/>
      <c r="I375" s="64"/>
      <c r="J375" s="58"/>
      <c r="K375" s="58"/>
      <c r="L375" s="58"/>
      <c r="M375" s="58"/>
      <c r="N375" s="58"/>
      <c r="O375" s="58"/>
      <c r="P375" s="68"/>
      <c r="Q375" s="6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</row>
    <row r="376" spans="1:29" ht="15.75" customHeight="1">
      <c r="A376" s="66"/>
      <c r="B376" s="66"/>
      <c r="C376" s="67"/>
      <c r="D376" s="67"/>
      <c r="E376" s="67"/>
      <c r="F376" s="67"/>
      <c r="G376" s="66"/>
      <c r="H376" s="64"/>
      <c r="I376" s="64"/>
      <c r="J376" s="58"/>
      <c r="K376" s="58"/>
      <c r="L376" s="58"/>
      <c r="M376" s="58"/>
      <c r="N376" s="58"/>
      <c r="O376" s="58"/>
      <c r="P376" s="68"/>
      <c r="Q376" s="6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</row>
    <row r="377" spans="1:29" ht="15.75" customHeight="1">
      <c r="A377" s="66"/>
      <c r="B377" s="66"/>
      <c r="C377" s="67"/>
      <c r="D377" s="67"/>
      <c r="E377" s="67"/>
      <c r="F377" s="67"/>
      <c r="G377" s="66"/>
      <c r="H377" s="64"/>
      <c r="I377" s="64"/>
      <c r="J377" s="58"/>
      <c r="K377" s="58"/>
      <c r="L377" s="58"/>
      <c r="M377" s="58"/>
      <c r="N377" s="58"/>
      <c r="O377" s="58"/>
      <c r="P377" s="68"/>
      <c r="Q377" s="6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</row>
    <row r="378" spans="1:29" ht="15.75" customHeight="1">
      <c r="A378" s="66"/>
      <c r="B378" s="66"/>
      <c r="C378" s="67"/>
      <c r="D378" s="67"/>
      <c r="E378" s="67"/>
      <c r="F378" s="67"/>
      <c r="G378" s="66"/>
      <c r="H378" s="64"/>
      <c r="I378" s="64"/>
      <c r="J378" s="58"/>
      <c r="K378" s="58"/>
      <c r="L378" s="58"/>
      <c r="M378" s="58"/>
      <c r="N378" s="58"/>
      <c r="O378" s="58"/>
      <c r="P378" s="68"/>
      <c r="Q378" s="6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</row>
    <row r="379" spans="1:29" ht="15.75" customHeight="1">
      <c r="A379" s="66"/>
      <c r="B379" s="66"/>
      <c r="C379" s="67"/>
      <c r="D379" s="67"/>
      <c r="E379" s="67"/>
      <c r="F379" s="67"/>
      <c r="G379" s="66"/>
      <c r="H379" s="64"/>
      <c r="I379" s="64"/>
      <c r="J379" s="58"/>
      <c r="K379" s="58"/>
      <c r="L379" s="58"/>
      <c r="M379" s="58"/>
      <c r="N379" s="58"/>
      <c r="O379" s="58"/>
      <c r="P379" s="68"/>
      <c r="Q379" s="6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</row>
    <row r="380" spans="1:29" ht="15.75" customHeight="1">
      <c r="A380" s="66"/>
      <c r="B380" s="66"/>
      <c r="C380" s="67"/>
      <c r="D380" s="67"/>
      <c r="E380" s="67"/>
      <c r="F380" s="67"/>
      <c r="G380" s="66"/>
      <c r="H380" s="64"/>
      <c r="I380" s="64"/>
      <c r="J380" s="58"/>
      <c r="K380" s="58"/>
      <c r="L380" s="58"/>
      <c r="M380" s="58"/>
      <c r="N380" s="58"/>
      <c r="O380" s="58"/>
      <c r="P380" s="68"/>
      <c r="Q380" s="6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</row>
    <row r="381" spans="1:29" ht="15.75" customHeight="1">
      <c r="A381" s="66"/>
      <c r="B381" s="66"/>
      <c r="C381" s="67"/>
      <c r="D381" s="67"/>
      <c r="E381" s="67"/>
      <c r="F381" s="67"/>
      <c r="G381" s="66"/>
      <c r="H381" s="64"/>
      <c r="I381" s="64"/>
      <c r="J381" s="58"/>
      <c r="K381" s="58"/>
      <c r="L381" s="58"/>
      <c r="M381" s="58"/>
      <c r="N381" s="58"/>
      <c r="O381" s="58"/>
      <c r="P381" s="68"/>
      <c r="Q381" s="6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</row>
    <row r="382" spans="1:29" ht="15.75" customHeight="1">
      <c r="A382" s="66"/>
      <c r="B382" s="66"/>
      <c r="C382" s="67"/>
      <c r="D382" s="67"/>
      <c r="E382" s="67"/>
      <c r="F382" s="67"/>
      <c r="G382" s="66"/>
      <c r="H382" s="64"/>
      <c r="I382" s="64"/>
      <c r="J382" s="58"/>
      <c r="K382" s="58"/>
      <c r="L382" s="58"/>
      <c r="M382" s="58"/>
      <c r="N382" s="58"/>
      <c r="O382" s="58"/>
      <c r="P382" s="68"/>
      <c r="Q382" s="6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</row>
    <row r="383" spans="1:29" ht="15.75" customHeight="1">
      <c r="A383" s="66"/>
      <c r="B383" s="66"/>
      <c r="C383" s="67"/>
      <c r="D383" s="67"/>
      <c r="E383" s="67"/>
      <c r="F383" s="67"/>
      <c r="G383" s="66"/>
      <c r="H383" s="64"/>
      <c r="I383" s="64"/>
      <c r="J383" s="58"/>
      <c r="K383" s="58"/>
      <c r="L383" s="58"/>
      <c r="M383" s="58"/>
      <c r="N383" s="58"/>
      <c r="O383" s="58"/>
      <c r="P383" s="68"/>
      <c r="Q383" s="6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</row>
    <row r="384" spans="1:29" ht="15.75" customHeight="1">
      <c r="A384" s="66"/>
      <c r="B384" s="66"/>
      <c r="C384" s="67"/>
      <c r="D384" s="67"/>
      <c r="E384" s="67"/>
      <c r="F384" s="67"/>
      <c r="G384" s="66"/>
      <c r="H384" s="64"/>
      <c r="I384" s="64"/>
      <c r="J384" s="58"/>
      <c r="K384" s="58"/>
      <c r="L384" s="58"/>
      <c r="M384" s="58"/>
      <c r="N384" s="58"/>
      <c r="O384" s="58"/>
      <c r="P384" s="68"/>
      <c r="Q384" s="6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</row>
    <row r="385" spans="1:29" ht="15.75" customHeight="1">
      <c r="A385" s="66"/>
      <c r="B385" s="66"/>
      <c r="C385" s="67"/>
      <c r="D385" s="67"/>
      <c r="E385" s="67"/>
      <c r="F385" s="67"/>
      <c r="G385" s="66"/>
      <c r="H385" s="64"/>
      <c r="I385" s="64"/>
      <c r="J385" s="58"/>
      <c r="K385" s="58"/>
      <c r="L385" s="58"/>
      <c r="M385" s="58"/>
      <c r="N385" s="58"/>
      <c r="O385" s="58"/>
      <c r="P385" s="68"/>
      <c r="Q385" s="6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</row>
    <row r="386" spans="1:29" ht="15.75" customHeight="1">
      <c r="A386" s="66"/>
      <c r="B386" s="66"/>
      <c r="C386" s="67"/>
      <c r="D386" s="67"/>
      <c r="E386" s="67"/>
      <c r="F386" s="67"/>
      <c r="G386" s="66"/>
      <c r="H386" s="64"/>
      <c r="I386" s="64"/>
      <c r="J386" s="58"/>
      <c r="K386" s="58"/>
      <c r="L386" s="58"/>
      <c r="M386" s="58"/>
      <c r="N386" s="58"/>
      <c r="O386" s="58"/>
      <c r="P386" s="68"/>
      <c r="Q386" s="6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</row>
    <row r="387" spans="1:29" ht="15.75" customHeight="1">
      <c r="A387" s="66"/>
      <c r="B387" s="66"/>
      <c r="C387" s="67"/>
      <c r="D387" s="67"/>
      <c r="E387" s="67"/>
      <c r="F387" s="67"/>
      <c r="G387" s="66"/>
      <c r="H387" s="64"/>
      <c r="I387" s="64"/>
      <c r="J387" s="58"/>
      <c r="K387" s="58"/>
      <c r="L387" s="58"/>
      <c r="M387" s="58"/>
      <c r="N387" s="58"/>
      <c r="O387" s="58"/>
      <c r="P387" s="68"/>
      <c r="Q387" s="6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</row>
    <row r="388" spans="1:29" ht="15.75" customHeight="1">
      <c r="A388" s="66"/>
      <c r="B388" s="66"/>
      <c r="C388" s="67"/>
      <c r="D388" s="67"/>
      <c r="E388" s="67"/>
      <c r="F388" s="67"/>
      <c r="G388" s="66"/>
      <c r="H388" s="64"/>
      <c r="I388" s="64"/>
      <c r="J388" s="58"/>
      <c r="K388" s="58"/>
      <c r="L388" s="58"/>
      <c r="M388" s="58"/>
      <c r="N388" s="58"/>
      <c r="O388" s="58"/>
      <c r="P388" s="68"/>
      <c r="Q388" s="6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</row>
    <row r="389" spans="1:29" ht="15.75" customHeight="1">
      <c r="A389" s="66"/>
      <c r="B389" s="66"/>
      <c r="C389" s="67"/>
      <c r="D389" s="67"/>
      <c r="E389" s="67"/>
      <c r="F389" s="67"/>
      <c r="G389" s="66"/>
      <c r="H389" s="64"/>
      <c r="I389" s="64"/>
      <c r="J389" s="58"/>
      <c r="K389" s="58"/>
      <c r="L389" s="58"/>
      <c r="M389" s="58"/>
      <c r="N389" s="58"/>
      <c r="O389" s="58"/>
      <c r="P389" s="68"/>
      <c r="Q389" s="6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</row>
    <row r="390" spans="1:29" ht="15.75" customHeight="1">
      <c r="A390" s="66"/>
      <c r="B390" s="66"/>
      <c r="C390" s="67"/>
      <c r="D390" s="67"/>
      <c r="E390" s="67"/>
      <c r="F390" s="67"/>
      <c r="G390" s="66"/>
      <c r="H390" s="64"/>
      <c r="I390" s="64"/>
      <c r="J390" s="58"/>
      <c r="K390" s="58"/>
      <c r="L390" s="58"/>
      <c r="M390" s="58"/>
      <c r="N390" s="58"/>
      <c r="O390" s="58"/>
      <c r="P390" s="68"/>
      <c r="Q390" s="6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</row>
    <row r="391" spans="1:29" ht="15.75" customHeight="1">
      <c r="A391" s="66"/>
      <c r="B391" s="66"/>
      <c r="C391" s="67"/>
      <c r="D391" s="67"/>
      <c r="E391" s="67"/>
      <c r="F391" s="67"/>
      <c r="G391" s="66"/>
      <c r="H391" s="64"/>
      <c r="I391" s="64"/>
      <c r="J391" s="58"/>
      <c r="K391" s="58"/>
      <c r="L391" s="58"/>
      <c r="M391" s="58"/>
      <c r="N391" s="58"/>
      <c r="O391" s="58"/>
      <c r="P391" s="68"/>
      <c r="Q391" s="6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</row>
    <row r="392" spans="1:29" ht="15.75" customHeight="1">
      <c r="A392" s="66"/>
      <c r="B392" s="66"/>
      <c r="C392" s="67"/>
      <c r="D392" s="67"/>
      <c r="E392" s="67"/>
      <c r="F392" s="67"/>
      <c r="G392" s="66"/>
      <c r="H392" s="64"/>
      <c r="I392" s="64"/>
      <c r="J392" s="58"/>
      <c r="K392" s="58"/>
      <c r="L392" s="58"/>
      <c r="M392" s="58"/>
      <c r="N392" s="58"/>
      <c r="O392" s="58"/>
      <c r="P392" s="68"/>
      <c r="Q392" s="6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</row>
    <row r="393" spans="1:29" ht="15.75" customHeight="1">
      <c r="A393" s="66"/>
      <c r="B393" s="66"/>
      <c r="C393" s="67"/>
      <c r="D393" s="67"/>
      <c r="E393" s="67"/>
      <c r="F393" s="67"/>
      <c r="G393" s="66"/>
      <c r="H393" s="64"/>
      <c r="I393" s="64"/>
      <c r="J393" s="58"/>
      <c r="K393" s="58"/>
      <c r="L393" s="58"/>
      <c r="M393" s="58"/>
      <c r="N393" s="58"/>
      <c r="O393" s="58"/>
      <c r="P393" s="68"/>
      <c r="Q393" s="6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</row>
    <row r="394" spans="1:29" ht="15.75" customHeight="1">
      <c r="A394" s="66"/>
      <c r="B394" s="66"/>
      <c r="C394" s="67"/>
      <c r="D394" s="67"/>
      <c r="E394" s="67"/>
      <c r="F394" s="67"/>
      <c r="G394" s="66"/>
      <c r="H394" s="64"/>
      <c r="I394" s="64"/>
      <c r="J394" s="58"/>
      <c r="K394" s="58"/>
      <c r="L394" s="58"/>
      <c r="M394" s="58"/>
      <c r="N394" s="58"/>
      <c r="O394" s="58"/>
      <c r="P394" s="68"/>
      <c r="Q394" s="6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</row>
    <row r="395" spans="1:29" ht="15.75" customHeight="1">
      <c r="A395" s="66"/>
      <c r="B395" s="66"/>
      <c r="C395" s="67"/>
      <c r="D395" s="67"/>
      <c r="E395" s="67"/>
      <c r="F395" s="67"/>
      <c r="G395" s="66"/>
      <c r="H395" s="64"/>
      <c r="I395" s="64"/>
      <c r="J395" s="58"/>
      <c r="K395" s="58"/>
      <c r="L395" s="58"/>
      <c r="M395" s="58"/>
      <c r="N395" s="58"/>
      <c r="O395" s="58"/>
      <c r="P395" s="68"/>
      <c r="Q395" s="6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</row>
    <row r="396" spans="1:29" ht="15.75" customHeight="1">
      <c r="A396" s="66"/>
      <c r="B396" s="66"/>
      <c r="C396" s="67"/>
      <c r="D396" s="67"/>
      <c r="E396" s="67"/>
      <c r="F396" s="67"/>
      <c r="G396" s="66"/>
      <c r="H396" s="64"/>
      <c r="I396" s="64"/>
      <c r="J396" s="58"/>
      <c r="K396" s="58"/>
      <c r="L396" s="58"/>
      <c r="M396" s="58"/>
      <c r="N396" s="58"/>
      <c r="O396" s="58"/>
      <c r="P396" s="68"/>
      <c r="Q396" s="6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</row>
    <row r="397" spans="1:29" ht="15.75" customHeight="1">
      <c r="A397" s="66"/>
      <c r="B397" s="66"/>
      <c r="C397" s="67"/>
      <c r="D397" s="67"/>
      <c r="E397" s="67"/>
      <c r="F397" s="67"/>
      <c r="G397" s="66"/>
      <c r="H397" s="64"/>
      <c r="I397" s="64"/>
      <c r="J397" s="58"/>
      <c r="K397" s="58"/>
      <c r="L397" s="58"/>
      <c r="M397" s="58"/>
      <c r="N397" s="58"/>
      <c r="O397" s="58"/>
      <c r="P397" s="68"/>
      <c r="Q397" s="6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</row>
    <row r="398" spans="1:29" ht="15.75" customHeight="1">
      <c r="A398" s="66"/>
      <c r="B398" s="66"/>
      <c r="C398" s="67"/>
      <c r="D398" s="67"/>
      <c r="E398" s="67"/>
      <c r="F398" s="67"/>
      <c r="G398" s="66"/>
      <c r="H398" s="64"/>
      <c r="I398" s="64"/>
      <c r="J398" s="58"/>
      <c r="K398" s="58"/>
      <c r="L398" s="58"/>
      <c r="M398" s="58"/>
      <c r="N398" s="58"/>
      <c r="O398" s="58"/>
      <c r="P398" s="68"/>
      <c r="Q398" s="6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</row>
    <row r="399" spans="1:29" ht="15.75" customHeight="1">
      <c r="A399" s="66"/>
      <c r="B399" s="66"/>
      <c r="C399" s="67"/>
      <c r="D399" s="67"/>
      <c r="E399" s="67"/>
      <c r="F399" s="67"/>
      <c r="G399" s="66"/>
      <c r="H399" s="64"/>
      <c r="I399" s="64"/>
      <c r="J399" s="58"/>
      <c r="K399" s="58"/>
      <c r="L399" s="58"/>
      <c r="M399" s="58"/>
      <c r="N399" s="58"/>
      <c r="O399" s="58"/>
      <c r="P399" s="68"/>
      <c r="Q399" s="6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</row>
    <row r="400" spans="1:29" ht="15.75" customHeight="1">
      <c r="A400" s="66"/>
      <c r="B400" s="66"/>
      <c r="C400" s="67"/>
      <c r="D400" s="67"/>
      <c r="E400" s="67"/>
      <c r="F400" s="67"/>
      <c r="G400" s="66"/>
      <c r="H400" s="64"/>
      <c r="I400" s="64"/>
      <c r="J400" s="58"/>
      <c r="K400" s="58"/>
      <c r="L400" s="58"/>
      <c r="M400" s="58"/>
      <c r="N400" s="58"/>
      <c r="O400" s="58"/>
      <c r="P400" s="68"/>
      <c r="Q400" s="6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</row>
    <row r="401" spans="1:29" ht="15.75" customHeight="1">
      <c r="A401" s="66"/>
      <c r="B401" s="66"/>
      <c r="C401" s="67"/>
      <c r="D401" s="67"/>
      <c r="E401" s="67"/>
      <c r="F401" s="67"/>
      <c r="G401" s="66"/>
      <c r="H401" s="64"/>
      <c r="I401" s="64"/>
      <c r="J401" s="58"/>
      <c r="K401" s="58"/>
      <c r="L401" s="58"/>
      <c r="M401" s="58"/>
      <c r="N401" s="58"/>
      <c r="O401" s="58"/>
      <c r="P401" s="68"/>
      <c r="Q401" s="6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</row>
    <row r="402" spans="1:29" ht="15.75" customHeight="1">
      <c r="A402" s="66"/>
      <c r="B402" s="66"/>
      <c r="C402" s="67"/>
      <c r="D402" s="67"/>
      <c r="E402" s="67"/>
      <c r="F402" s="67"/>
      <c r="G402" s="66"/>
      <c r="H402" s="64"/>
      <c r="I402" s="64"/>
      <c r="J402" s="58"/>
      <c r="K402" s="58"/>
      <c r="L402" s="58"/>
      <c r="M402" s="58"/>
      <c r="N402" s="58"/>
      <c r="O402" s="58"/>
      <c r="P402" s="68"/>
      <c r="Q402" s="6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</row>
    <row r="403" spans="1:29" ht="15.75" customHeight="1">
      <c r="A403" s="66"/>
      <c r="B403" s="66"/>
      <c r="C403" s="67"/>
      <c r="D403" s="67"/>
      <c r="E403" s="67"/>
      <c r="F403" s="67"/>
      <c r="G403" s="66"/>
      <c r="H403" s="64"/>
      <c r="I403" s="64"/>
      <c r="J403" s="58"/>
      <c r="K403" s="58"/>
      <c r="L403" s="58"/>
      <c r="M403" s="58"/>
      <c r="N403" s="58"/>
      <c r="O403" s="58"/>
      <c r="P403" s="68"/>
      <c r="Q403" s="6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</row>
    <row r="404" spans="1:29" ht="15.75" customHeight="1">
      <c r="A404" s="66"/>
      <c r="B404" s="66"/>
      <c r="C404" s="67"/>
      <c r="D404" s="67"/>
      <c r="E404" s="67"/>
      <c r="F404" s="67"/>
      <c r="G404" s="66"/>
      <c r="H404" s="64"/>
      <c r="I404" s="64"/>
      <c r="J404" s="58"/>
      <c r="K404" s="58"/>
      <c r="L404" s="58"/>
      <c r="M404" s="58"/>
      <c r="N404" s="58"/>
      <c r="O404" s="58"/>
      <c r="P404" s="68"/>
      <c r="Q404" s="6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</row>
    <row r="405" spans="1:29" ht="15.75" customHeight="1">
      <c r="A405" s="66"/>
      <c r="B405" s="66"/>
      <c r="C405" s="67"/>
      <c r="D405" s="67"/>
      <c r="E405" s="67"/>
      <c r="F405" s="67"/>
      <c r="G405" s="66"/>
      <c r="H405" s="64"/>
      <c r="I405" s="64"/>
      <c r="J405" s="58"/>
      <c r="K405" s="58"/>
      <c r="L405" s="58"/>
      <c r="M405" s="58"/>
      <c r="N405" s="58"/>
      <c r="O405" s="58"/>
      <c r="P405" s="68"/>
      <c r="Q405" s="6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</row>
    <row r="406" spans="1:29" ht="15.75" customHeight="1">
      <c r="A406" s="66"/>
      <c r="B406" s="66"/>
      <c r="C406" s="67"/>
      <c r="D406" s="67"/>
      <c r="E406" s="67"/>
      <c r="F406" s="67"/>
      <c r="G406" s="66"/>
      <c r="H406" s="64"/>
      <c r="I406" s="64"/>
      <c r="J406" s="58"/>
      <c r="K406" s="58"/>
      <c r="L406" s="58"/>
      <c r="M406" s="58"/>
      <c r="N406" s="58"/>
      <c r="O406" s="58"/>
      <c r="P406" s="68"/>
      <c r="Q406" s="6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</row>
    <row r="407" spans="1:29" ht="15.75" customHeight="1">
      <c r="A407" s="66"/>
      <c r="B407" s="66"/>
      <c r="C407" s="67"/>
      <c r="D407" s="67"/>
      <c r="E407" s="67"/>
      <c r="F407" s="67"/>
      <c r="G407" s="66"/>
      <c r="H407" s="64"/>
      <c r="I407" s="64"/>
      <c r="J407" s="58"/>
      <c r="K407" s="58"/>
      <c r="L407" s="58"/>
      <c r="M407" s="58"/>
      <c r="N407" s="58"/>
      <c r="O407" s="58"/>
      <c r="P407" s="68"/>
      <c r="Q407" s="6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</row>
    <row r="408" spans="1:29" ht="15.75" customHeight="1">
      <c r="A408" s="66"/>
      <c r="B408" s="66"/>
      <c r="C408" s="67"/>
      <c r="D408" s="67"/>
      <c r="E408" s="67"/>
      <c r="F408" s="67"/>
      <c r="G408" s="66"/>
      <c r="H408" s="64"/>
      <c r="I408" s="64"/>
      <c r="J408" s="58"/>
      <c r="K408" s="58"/>
      <c r="L408" s="58"/>
      <c r="M408" s="58"/>
      <c r="N408" s="58"/>
      <c r="O408" s="58"/>
      <c r="P408" s="68"/>
      <c r="Q408" s="6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</row>
    <row r="409" spans="1:29" ht="15.75" customHeight="1">
      <c r="A409" s="66"/>
      <c r="B409" s="66"/>
      <c r="C409" s="67"/>
      <c r="D409" s="67"/>
      <c r="E409" s="67"/>
      <c r="F409" s="67"/>
      <c r="G409" s="66"/>
      <c r="H409" s="64"/>
      <c r="I409" s="64"/>
      <c r="J409" s="58"/>
      <c r="K409" s="58"/>
      <c r="L409" s="58"/>
      <c r="M409" s="58"/>
      <c r="N409" s="58"/>
      <c r="O409" s="58"/>
      <c r="P409" s="68"/>
      <c r="Q409" s="6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</row>
    <row r="410" spans="1:29" ht="15.75" customHeight="1">
      <c r="A410" s="66"/>
      <c r="B410" s="66"/>
      <c r="C410" s="67"/>
      <c r="D410" s="67"/>
      <c r="E410" s="67"/>
      <c r="F410" s="67"/>
      <c r="G410" s="66"/>
      <c r="H410" s="64"/>
      <c r="I410" s="64"/>
      <c r="J410" s="58"/>
      <c r="K410" s="58"/>
      <c r="L410" s="58"/>
      <c r="M410" s="58"/>
      <c r="N410" s="58"/>
      <c r="O410" s="58"/>
      <c r="P410" s="68"/>
      <c r="Q410" s="6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</row>
    <row r="411" spans="1:29" ht="15.75" customHeight="1">
      <c r="A411" s="66"/>
      <c r="B411" s="66"/>
      <c r="C411" s="67"/>
      <c r="D411" s="67"/>
      <c r="E411" s="67"/>
      <c r="F411" s="67"/>
      <c r="G411" s="66"/>
      <c r="H411" s="64"/>
      <c r="I411" s="64"/>
      <c r="J411" s="58"/>
      <c r="K411" s="58"/>
      <c r="L411" s="58"/>
      <c r="M411" s="58"/>
      <c r="N411" s="58"/>
      <c r="O411" s="58"/>
      <c r="P411" s="68"/>
      <c r="Q411" s="6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</row>
    <row r="412" spans="1:29" ht="15.75" customHeight="1">
      <c r="A412" s="66"/>
      <c r="B412" s="66"/>
      <c r="C412" s="67"/>
      <c r="D412" s="67"/>
      <c r="E412" s="67"/>
      <c r="F412" s="67"/>
      <c r="G412" s="66"/>
      <c r="H412" s="64"/>
      <c r="I412" s="64"/>
      <c r="J412" s="58"/>
      <c r="K412" s="58"/>
      <c r="L412" s="58"/>
      <c r="M412" s="58"/>
      <c r="N412" s="58"/>
      <c r="O412" s="58"/>
      <c r="P412" s="68"/>
      <c r="Q412" s="6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</row>
    <row r="413" spans="1:29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</row>
    <row r="414" spans="1:29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</row>
    <row r="415" spans="1:29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</row>
    <row r="416" spans="1:29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</row>
    <row r="417" spans="1:29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</row>
    <row r="418" spans="1:29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</row>
    <row r="419" spans="1:29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</row>
    <row r="420" spans="1:29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</row>
    <row r="421" spans="1:29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</row>
    <row r="422" spans="1:29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</row>
    <row r="423" spans="1:29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</row>
    <row r="424" spans="1:29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</row>
    <row r="425" spans="1:29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</row>
    <row r="426" spans="1:29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</row>
    <row r="427" spans="1:29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</row>
    <row r="428" spans="1:29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</row>
    <row r="429" spans="1:29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</row>
    <row r="430" spans="1:29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</row>
    <row r="431" spans="1:29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</row>
    <row r="432" spans="1:29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</row>
    <row r="433" spans="1:29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</row>
    <row r="434" spans="1:29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</row>
    <row r="435" spans="1:29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</row>
    <row r="436" spans="1:29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</row>
    <row r="437" spans="1:29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</row>
    <row r="438" spans="1:29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</row>
    <row r="439" spans="1:29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</row>
    <row r="440" spans="1:29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</row>
    <row r="441" spans="1:29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</row>
    <row r="442" spans="1:29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</row>
    <row r="443" spans="1:29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</row>
    <row r="444" spans="1:29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</row>
    <row r="445" spans="1:29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</row>
    <row r="446" spans="1:29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</row>
    <row r="447" spans="1:29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</row>
    <row r="448" spans="1:29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</row>
    <row r="449" spans="1:29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</row>
    <row r="450" spans="1:29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</row>
    <row r="451" spans="1:29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</row>
    <row r="452" spans="1:29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</row>
    <row r="453" spans="1:29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</row>
    <row r="454" spans="1:29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</row>
    <row r="455" spans="1:29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</row>
    <row r="456" spans="1:29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</row>
    <row r="457" spans="1:29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</row>
    <row r="458" spans="1:29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</row>
    <row r="459" spans="1:29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</row>
    <row r="460" spans="1:29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</row>
    <row r="461" spans="1:29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</row>
    <row r="462" spans="1:29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</row>
    <row r="463" spans="1:29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</row>
    <row r="464" spans="1:29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</row>
    <row r="465" spans="1:29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</row>
    <row r="466" spans="1:29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</row>
    <row r="467" spans="1:29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</row>
    <row r="468" spans="1:29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</row>
    <row r="469" spans="1:29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</row>
    <row r="470" spans="1:29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</row>
    <row r="471" spans="1:29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</row>
    <row r="472" spans="1:29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</row>
    <row r="473" spans="1:29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</row>
    <row r="474" spans="1:29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</row>
    <row r="475" spans="1:29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</row>
    <row r="476" spans="1:29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</row>
    <row r="477" spans="1:29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</row>
    <row r="478" spans="1:29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</row>
    <row r="479" spans="1:29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</row>
    <row r="480" spans="1:29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</row>
    <row r="481" spans="1:29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</row>
    <row r="482" spans="1:29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</row>
    <row r="483" spans="1:29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</row>
    <row r="484" spans="1:29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</row>
    <row r="485" spans="1:29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</row>
    <row r="486" spans="1:29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</row>
    <row r="487" spans="1:29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</row>
    <row r="488" spans="1:29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</row>
    <row r="489" spans="1:29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</row>
    <row r="490" spans="1:29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</row>
    <row r="491" spans="1:29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</row>
    <row r="492" spans="1:29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</row>
    <row r="493" spans="1:29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</row>
    <row r="494" spans="1:29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</row>
    <row r="495" spans="1:29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</row>
    <row r="496" spans="1:29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</row>
    <row r="497" spans="1:29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</row>
    <row r="498" spans="1:29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</row>
    <row r="499" spans="1:29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</row>
    <row r="500" spans="1:29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</row>
    <row r="501" spans="1:29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</row>
    <row r="502" spans="1:29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</row>
    <row r="503" spans="1:29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</row>
    <row r="504" spans="1:29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</row>
    <row r="505" spans="1:29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</row>
    <row r="506" spans="1:29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</row>
    <row r="507" spans="1:29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</row>
    <row r="508" spans="1:29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</row>
    <row r="509" spans="1:29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</row>
    <row r="510" spans="1:29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</row>
    <row r="511" spans="1:29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</row>
    <row r="512" spans="1:29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</row>
    <row r="513" spans="1:29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</row>
    <row r="514" spans="1:29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</row>
    <row r="515" spans="1:29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</row>
    <row r="516" spans="1:29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</row>
    <row r="517" spans="1:29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</row>
    <row r="518" spans="1:29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</row>
    <row r="519" spans="1:29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</row>
    <row r="520" spans="1:29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</row>
    <row r="521" spans="1:29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</row>
    <row r="522" spans="1:29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</row>
    <row r="523" spans="1:29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</row>
    <row r="524" spans="1:29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</row>
    <row r="525" spans="1:29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</row>
    <row r="526" spans="1:29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</row>
    <row r="527" spans="1:29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</row>
    <row r="528" spans="1:29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</row>
    <row r="529" spans="1:29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</row>
    <row r="530" spans="1:29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</row>
    <row r="531" spans="1:29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</row>
    <row r="532" spans="1:29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</row>
    <row r="533" spans="1:29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</row>
    <row r="534" spans="1:29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</row>
    <row r="535" spans="1:29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</row>
    <row r="536" spans="1:29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</row>
    <row r="537" spans="1:29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</row>
    <row r="538" spans="1:29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</row>
    <row r="539" spans="1:29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</row>
    <row r="540" spans="1:29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</row>
    <row r="541" spans="1:29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</row>
    <row r="542" spans="1:29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</row>
    <row r="543" spans="1:29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</row>
    <row r="544" spans="1:29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</row>
    <row r="545" spans="1:29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</row>
    <row r="546" spans="1:29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</row>
    <row r="547" spans="1:29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</row>
    <row r="548" spans="1:29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</row>
    <row r="549" spans="1:29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</row>
    <row r="550" spans="1:29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</row>
    <row r="551" spans="1:29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</row>
    <row r="552" spans="1:29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</row>
    <row r="553" spans="1:29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</row>
    <row r="554" spans="1:29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</row>
    <row r="555" spans="1:29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</row>
    <row r="556" spans="1:29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</row>
    <row r="557" spans="1:29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</row>
    <row r="558" spans="1:29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</row>
    <row r="559" spans="1:29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</row>
    <row r="560" spans="1:29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</row>
    <row r="561" spans="1:29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</row>
    <row r="562" spans="1:29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</row>
    <row r="563" spans="1:29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</row>
    <row r="564" spans="1:29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</row>
    <row r="565" spans="1:29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</row>
    <row r="566" spans="1:29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</row>
    <row r="567" spans="1:29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</row>
    <row r="568" spans="1:29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</row>
    <row r="569" spans="1:29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</row>
    <row r="570" spans="1:29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</row>
    <row r="571" spans="1:29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</row>
    <row r="572" spans="1:29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</row>
    <row r="573" spans="1:29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</row>
    <row r="574" spans="1:29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</row>
    <row r="575" spans="1:29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</row>
    <row r="576" spans="1:29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</row>
    <row r="577" spans="1:29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</row>
    <row r="578" spans="1:29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</row>
    <row r="579" spans="1:29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</row>
    <row r="580" spans="1:29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</row>
    <row r="581" spans="1:29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</row>
    <row r="582" spans="1:29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</row>
    <row r="583" spans="1:29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</row>
    <row r="584" spans="1:29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</row>
    <row r="585" spans="1:29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</row>
    <row r="586" spans="1:29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</row>
    <row r="587" spans="1:29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</row>
    <row r="588" spans="1:29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</row>
    <row r="589" spans="1:29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</row>
    <row r="590" spans="1:29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</row>
    <row r="591" spans="1:29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</row>
    <row r="592" spans="1:29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</row>
    <row r="593" spans="1:29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</row>
    <row r="594" spans="1:29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</row>
    <row r="595" spans="1:29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</row>
    <row r="596" spans="1:29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</row>
    <row r="597" spans="1:29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</row>
    <row r="598" spans="1:29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</row>
    <row r="599" spans="1:29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</row>
    <row r="600" spans="1:29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</row>
    <row r="601" spans="1:29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</row>
    <row r="602" spans="1:29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</row>
    <row r="603" spans="1:29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</row>
    <row r="604" spans="1:29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</row>
    <row r="605" spans="1:29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</row>
    <row r="606" spans="1:29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</row>
    <row r="607" spans="1:29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</row>
    <row r="608" spans="1:29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</row>
    <row r="609" spans="1:29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</row>
    <row r="610" spans="1:29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</row>
    <row r="611" spans="1:29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</row>
    <row r="612" spans="1:29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</row>
    <row r="613" spans="1:29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</row>
    <row r="614" spans="1:29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</row>
    <row r="615" spans="1:29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</row>
    <row r="616" spans="1:29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</row>
    <row r="617" spans="1:29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</row>
    <row r="618" spans="1:29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</row>
    <row r="619" spans="1:29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</row>
    <row r="620" spans="1:29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</row>
    <row r="621" spans="1:29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</row>
    <row r="622" spans="1:29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</row>
    <row r="623" spans="1:29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</row>
    <row r="624" spans="1:29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</row>
    <row r="625" spans="1:29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</row>
    <row r="626" spans="1:29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</row>
    <row r="627" spans="1:29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</row>
    <row r="628" spans="1:29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</row>
    <row r="629" spans="1:29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</row>
    <row r="630" spans="1:29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</row>
    <row r="631" spans="1:29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</row>
    <row r="632" spans="1:29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</row>
    <row r="633" spans="1:29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</row>
    <row r="634" spans="1:29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</row>
    <row r="635" spans="1:29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</row>
    <row r="636" spans="1:29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</row>
    <row r="637" spans="1:29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</row>
    <row r="638" spans="1:29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</row>
    <row r="639" spans="1:29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</row>
    <row r="640" spans="1:29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</row>
    <row r="641" spans="1:29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</row>
    <row r="642" spans="1:29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</row>
    <row r="643" spans="1:29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</row>
    <row r="644" spans="1:29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</row>
    <row r="645" spans="1:29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</row>
    <row r="646" spans="1:29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</row>
    <row r="647" spans="1:29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</row>
    <row r="648" spans="1:29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</row>
    <row r="649" spans="1:29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</row>
    <row r="650" spans="1:29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</row>
    <row r="651" spans="1:29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</row>
    <row r="652" spans="1:29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</row>
    <row r="653" spans="1:29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</row>
    <row r="654" spans="1:29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</row>
    <row r="655" spans="1:29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</row>
    <row r="656" spans="1:29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</row>
    <row r="657" spans="1:29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</row>
    <row r="658" spans="1:29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</row>
    <row r="659" spans="1:29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</row>
    <row r="660" spans="1:29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</row>
    <row r="661" spans="1:29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</row>
    <row r="662" spans="1:29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</row>
    <row r="663" spans="1:29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</row>
    <row r="664" spans="1:29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</row>
    <row r="665" spans="1:29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</row>
    <row r="666" spans="1:29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</row>
    <row r="667" spans="1:29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</row>
    <row r="668" spans="1:29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</row>
    <row r="669" spans="1:29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</row>
    <row r="670" spans="1:29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</row>
    <row r="671" spans="1:29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</row>
    <row r="672" spans="1:29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</row>
    <row r="673" spans="1:29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</row>
    <row r="674" spans="1:29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</row>
    <row r="675" spans="1:29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</row>
    <row r="676" spans="1:29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</row>
    <row r="677" spans="1:29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</row>
    <row r="678" spans="1:29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</row>
    <row r="679" spans="1:29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</row>
    <row r="680" spans="1:29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</row>
    <row r="681" spans="1:29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</row>
    <row r="682" spans="1:29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</row>
    <row r="683" spans="1:29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</row>
    <row r="684" spans="1:29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</row>
    <row r="685" spans="1:29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</row>
    <row r="686" spans="1:29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</row>
    <row r="687" spans="1:29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</row>
    <row r="688" spans="1:29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</row>
    <row r="689" spans="1:29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</row>
    <row r="690" spans="1:29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</row>
    <row r="691" spans="1:29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</row>
    <row r="692" spans="1:29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</row>
    <row r="693" spans="1:29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</row>
    <row r="694" spans="1:29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</row>
    <row r="695" spans="1:29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</row>
    <row r="696" spans="1:29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</row>
    <row r="697" spans="1:29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</row>
    <row r="698" spans="1:29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</row>
    <row r="699" spans="1:29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</row>
    <row r="700" spans="1:29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</row>
    <row r="701" spans="1:29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</row>
    <row r="702" spans="1:29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</row>
    <row r="703" spans="1:29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</row>
    <row r="704" spans="1:29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</row>
    <row r="705" spans="1:29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</row>
    <row r="706" spans="1:29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</row>
    <row r="707" spans="1:29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</row>
    <row r="708" spans="1:29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</row>
    <row r="709" spans="1:29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</row>
    <row r="710" spans="1:29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</row>
    <row r="711" spans="1:29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</row>
    <row r="712" spans="1:29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</row>
    <row r="713" spans="1:29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</row>
    <row r="714" spans="1:29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</row>
    <row r="715" spans="1:29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</row>
    <row r="716" spans="1:29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</row>
    <row r="717" spans="1:29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</row>
    <row r="718" spans="1:29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</row>
    <row r="719" spans="1:29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</row>
    <row r="720" spans="1:29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</row>
    <row r="721" spans="1:29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</row>
    <row r="722" spans="1:29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</row>
    <row r="723" spans="1:29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</row>
    <row r="724" spans="1:29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</row>
    <row r="725" spans="1:29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</row>
    <row r="726" spans="1:29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</row>
    <row r="727" spans="1:29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</row>
    <row r="728" spans="1:29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</row>
    <row r="729" spans="1:29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</row>
    <row r="730" spans="1:29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</row>
    <row r="731" spans="1:29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</row>
    <row r="732" spans="1:29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</row>
    <row r="733" spans="1:29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</row>
    <row r="734" spans="1:29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</row>
    <row r="735" spans="1:29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</row>
    <row r="736" spans="1:29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</row>
    <row r="737" spans="1:29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</row>
    <row r="738" spans="1:29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</row>
    <row r="739" spans="1:29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</row>
    <row r="740" spans="1:29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</row>
    <row r="741" spans="1:29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</row>
    <row r="742" spans="1:29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</row>
    <row r="743" spans="1:29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</row>
    <row r="744" spans="1:29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</row>
    <row r="745" spans="1:29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</row>
    <row r="746" spans="1:29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</row>
    <row r="747" spans="1:29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</row>
    <row r="748" spans="1:29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</row>
    <row r="749" spans="1:29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</row>
    <row r="750" spans="1:29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</row>
    <row r="751" spans="1:29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</row>
    <row r="752" spans="1:29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</row>
    <row r="753" spans="1:29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</row>
    <row r="754" spans="1:29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</row>
    <row r="755" spans="1:29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</row>
    <row r="756" spans="1:29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</row>
    <row r="757" spans="1:29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</row>
    <row r="758" spans="1:29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</row>
    <row r="759" spans="1:29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</row>
    <row r="760" spans="1:29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</row>
    <row r="761" spans="1:29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</row>
    <row r="762" spans="1:29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</row>
    <row r="763" spans="1:29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</row>
    <row r="764" spans="1:29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</row>
    <row r="765" spans="1:29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</row>
    <row r="766" spans="1:29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</row>
    <row r="767" spans="1:29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</row>
    <row r="768" spans="1:29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</row>
    <row r="769" spans="1:29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</row>
    <row r="770" spans="1:29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</row>
    <row r="771" spans="1:29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</row>
    <row r="772" spans="1:29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</row>
    <row r="773" spans="1:29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</row>
    <row r="774" spans="1:29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</row>
    <row r="775" spans="1:29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</row>
    <row r="776" spans="1:29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</row>
    <row r="777" spans="1:29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</row>
    <row r="778" spans="1:29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</row>
    <row r="779" spans="1:29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</row>
    <row r="780" spans="1:29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</row>
    <row r="781" spans="1:29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</row>
    <row r="782" spans="1:29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</row>
    <row r="783" spans="1:29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</row>
    <row r="784" spans="1:29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</row>
    <row r="785" spans="1:29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</row>
    <row r="786" spans="1:29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</row>
    <row r="787" spans="1:29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</row>
    <row r="788" spans="1:29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</row>
    <row r="789" spans="1:29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</row>
    <row r="790" spans="1:29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</row>
    <row r="791" spans="1:29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</row>
    <row r="792" spans="1:29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</row>
    <row r="793" spans="1:29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</row>
    <row r="794" spans="1:29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</row>
    <row r="795" spans="1:29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</row>
    <row r="796" spans="1:29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</row>
    <row r="797" spans="1:29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</row>
    <row r="798" spans="1:29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</row>
    <row r="799" spans="1:29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</row>
    <row r="800" spans="1:29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</row>
    <row r="801" spans="1:29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</row>
    <row r="802" spans="1:29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</row>
    <row r="803" spans="1:29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</row>
    <row r="804" spans="1:29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</row>
    <row r="805" spans="1:29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</row>
    <row r="806" spans="1:29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</row>
    <row r="807" spans="1:29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</row>
    <row r="808" spans="1:29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</row>
    <row r="809" spans="1:29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</row>
    <row r="810" spans="1:29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</row>
    <row r="811" spans="1:29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</row>
    <row r="812" spans="1:29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</row>
    <row r="813" spans="1:29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</row>
    <row r="814" spans="1:29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</row>
    <row r="815" spans="1:29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</row>
    <row r="816" spans="1:29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</row>
    <row r="817" spans="1:29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</row>
    <row r="818" spans="1:29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</row>
    <row r="819" spans="1:29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</row>
    <row r="820" spans="1:29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</row>
    <row r="821" spans="1:29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</row>
    <row r="822" spans="1:29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</row>
    <row r="823" spans="1:29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</row>
    <row r="824" spans="1:29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</row>
    <row r="825" spans="1:29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</row>
    <row r="826" spans="1:29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</row>
    <row r="827" spans="1:29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</row>
    <row r="828" spans="1:29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</row>
    <row r="829" spans="1:29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</row>
    <row r="830" spans="1:29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</row>
    <row r="831" spans="1:29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</row>
    <row r="832" spans="1:29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</row>
    <row r="833" spans="1:29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</row>
    <row r="834" spans="1:29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</row>
    <row r="835" spans="1:29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</row>
    <row r="836" spans="1:29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</row>
    <row r="837" spans="1:29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</row>
    <row r="838" spans="1:29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</row>
    <row r="839" spans="1:29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</row>
    <row r="840" spans="1:29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</row>
    <row r="841" spans="1:29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</row>
    <row r="842" spans="1:29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</row>
    <row r="843" spans="1:29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</row>
    <row r="844" spans="1:29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</row>
    <row r="845" spans="1:29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</row>
    <row r="846" spans="1:29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</row>
    <row r="847" spans="1:29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</row>
    <row r="848" spans="1:29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</row>
    <row r="849" spans="1:29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</row>
    <row r="850" spans="1:29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</row>
    <row r="851" spans="1:29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</row>
    <row r="852" spans="1:29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</row>
    <row r="853" spans="1:29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</row>
    <row r="854" spans="1:29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</row>
    <row r="855" spans="1:29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</row>
    <row r="856" spans="1:29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</row>
    <row r="857" spans="1:29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</row>
    <row r="858" spans="1:29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</row>
    <row r="859" spans="1:29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</row>
    <row r="860" spans="1:29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</row>
    <row r="861" spans="1:29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</row>
    <row r="862" spans="1:29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</row>
    <row r="863" spans="1:29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</row>
    <row r="864" spans="1:29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</row>
    <row r="865" spans="1:29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</row>
    <row r="866" spans="1:29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</row>
    <row r="867" spans="1:29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</row>
    <row r="868" spans="1:29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</row>
    <row r="869" spans="1:29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</row>
    <row r="870" spans="1:29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</row>
    <row r="871" spans="1:29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</row>
    <row r="872" spans="1:29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</row>
    <row r="873" spans="1:29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</row>
    <row r="874" spans="1:29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</row>
    <row r="875" spans="1:29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</row>
    <row r="876" spans="1:29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</row>
    <row r="877" spans="1:29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</row>
    <row r="878" spans="1:29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</row>
    <row r="879" spans="1:29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</row>
    <row r="880" spans="1:29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</row>
    <row r="881" spans="1:29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</row>
    <row r="882" spans="1:29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</row>
    <row r="883" spans="1:29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</row>
    <row r="884" spans="1:29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</row>
    <row r="885" spans="1:29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</row>
    <row r="886" spans="1:29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</row>
    <row r="887" spans="1:29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</row>
    <row r="888" spans="1:29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</row>
    <row r="889" spans="1:29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</row>
    <row r="890" spans="1:29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</row>
    <row r="891" spans="1:29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</row>
    <row r="892" spans="1:29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</row>
    <row r="893" spans="1:29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</row>
    <row r="894" spans="1:29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</row>
    <row r="895" spans="1:29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</row>
    <row r="896" spans="1:29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</row>
    <row r="897" spans="1:29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</row>
    <row r="898" spans="1:29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</row>
    <row r="899" spans="1:29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</row>
    <row r="900" spans="1:29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</row>
    <row r="901" spans="1:29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</row>
    <row r="902" spans="1:29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</row>
    <row r="903" spans="1:29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</row>
    <row r="904" spans="1:29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</row>
    <row r="905" spans="1:29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</row>
    <row r="906" spans="1:29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</row>
    <row r="907" spans="1:29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</row>
    <row r="908" spans="1:29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</row>
    <row r="909" spans="1:29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</row>
    <row r="910" spans="1:29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</row>
    <row r="911" spans="1:29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</row>
    <row r="912" spans="1:29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</row>
    <row r="913" spans="1:29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</row>
    <row r="914" spans="1:29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</row>
    <row r="915" spans="1:29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</row>
    <row r="916" spans="1:29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</row>
    <row r="917" spans="1:29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</row>
    <row r="918" spans="1:29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</row>
    <row r="919" spans="1:29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</row>
    <row r="920" spans="1:29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</row>
    <row r="921" spans="1:29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</row>
    <row r="922" spans="1:29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</row>
    <row r="923" spans="1:29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</row>
    <row r="924" spans="1:29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</row>
    <row r="925" spans="1:29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</row>
    <row r="926" spans="1:29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</row>
    <row r="927" spans="1:29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</row>
    <row r="928" spans="1:29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</row>
    <row r="929" spans="1:29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</row>
    <row r="930" spans="1:29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</row>
    <row r="931" spans="1:29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</row>
    <row r="932" spans="1:29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</row>
    <row r="933" spans="1:29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</row>
    <row r="934" spans="1:29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</row>
    <row r="935" spans="1:29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</row>
    <row r="936" spans="1:29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</row>
    <row r="937" spans="1:29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</row>
    <row r="938" spans="1:29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</row>
    <row r="939" spans="1:29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</row>
    <row r="940" spans="1:29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</row>
    <row r="941" spans="1:29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</row>
    <row r="942" spans="1:29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</row>
    <row r="943" spans="1:29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</row>
    <row r="944" spans="1:29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</row>
    <row r="945" spans="1:29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</row>
    <row r="946" spans="1:29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</row>
    <row r="947" spans="1:29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</row>
    <row r="948" spans="1:29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</row>
    <row r="949" spans="1:29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</row>
    <row r="950" spans="1:29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</row>
    <row r="951" spans="1:29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</row>
    <row r="952" spans="1:29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</row>
    <row r="953" spans="1:29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</row>
    <row r="954" spans="1:29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</row>
    <row r="955" spans="1:29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</row>
    <row r="956" spans="1:29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</row>
    <row r="957" spans="1:29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</row>
    <row r="958" spans="1:29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</row>
    <row r="959" spans="1:29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</row>
    <row r="960" spans="1:29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</row>
    <row r="961" spans="1:29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</row>
    <row r="962" spans="1:29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</row>
    <row r="963" spans="1:29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</row>
    <row r="964" spans="1:29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</row>
    <row r="965" spans="1:29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</row>
    <row r="966" spans="1:29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</row>
    <row r="967" spans="1:29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</row>
    <row r="968" spans="1:29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</row>
    <row r="969" spans="1:29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</row>
    <row r="970" spans="1:29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</row>
    <row r="971" spans="1:29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</row>
    <row r="972" spans="1:29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</row>
    <row r="973" spans="1:29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</row>
    <row r="974" spans="1:29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</row>
    <row r="975" spans="1:29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</row>
    <row r="976" spans="1:29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</row>
    <row r="977" spans="1:29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</row>
    <row r="978" spans="1:29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</row>
    <row r="979" spans="1:29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</row>
    <row r="980" spans="1:29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</row>
    <row r="981" spans="1:29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</row>
    <row r="982" spans="1:29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</row>
    <row r="983" spans="1:29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</row>
    <row r="984" spans="1:29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</row>
    <row r="985" spans="1:29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</row>
    <row r="986" spans="1:29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</row>
    <row r="987" spans="1:29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</row>
    <row r="988" spans="1:29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</row>
    <row r="989" spans="1:29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</row>
    <row r="990" spans="1:29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</row>
    <row r="991" spans="1:29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</row>
    <row r="992" spans="1:29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</row>
    <row r="993" spans="1:29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</row>
    <row r="994" spans="1:29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</row>
    <row r="995" spans="1:29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</row>
    <row r="996" spans="1:29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</row>
    <row r="997" spans="1:29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</row>
    <row r="998" spans="1:29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</row>
  </sheetData>
  <mergeCells count="8">
    <mergeCell ref="B8:U8"/>
    <mergeCell ref="B9:U9"/>
    <mergeCell ref="B10:U10"/>
    <mergeCell ref="A3:U3"/>
    <mergeCell ref="B4:U4"/>
    <mergeCell ref="B5:U5"/>
    <mergeCell ref="B6:U6"/>
    <mergeCell ref="B7:U7"/>
  </mergeCells>
  <dataValidations count="2">
    <dataValidation type="list" allowBlank="1" showErrorMessage="1" sqref="G13:G211" xr:uid="{00000000-0002-0000-0100-000004000000}">
      <formula1>$X$13:$X$21</formula1>
    </dataValidation>
    <dataValidation type="list" allowBlank="1" showErrorMessage="1" sqref="H13:H211 AA13:AA211" xr:uid="{00000000-0002-0000-0100-000005000000}">
      <formula1>$Y$13:$Y$14</formula1>
    </dataValidation>
  </dataValidations>
  <pageMargins left="0.25" right="0.25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100-000000000000}">
          <x14:formula1>
            <xm:f>'Input Lists'!$E$2:$E$50</xm:f>
          </x14:formula1>
          <xm:sqref>D14:D211</xm:sqref>
        </x14:dataValidation>
        <x14:dataValidation type="list" allowBlank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ErrorMessage="1" xr:uid="{00000000-0002-0000-0100-000002000000}">
          <x14:formula1>
            <xm:f>'Input Lists'!$A$2:$A$53</xm:f>
          </x14:formula1>
          <xm:sqref>U13:U211</xm:sqref>
        </x14:dataValidation>
        <x14:dataValidation type="list" allowBlank="1" showErrorMessage="1" xr:uid="{00000000-0002-0000-0100-000003000000}">
          <x14:formula1>
            <xm:f>'Input Lists'!$B$2:$B$53</xm:f>
          </x14:formula1>
          <xm:sqref>V13:V211</xm:sqref>
        </x14:dataValidation>
        <x14:dataValidation type="list" allowBlank="1" showErrorMessage="1" xr:uid="{00000000-0002-0000-0100-000006000000}">
          <x14:formula1>
            <xm:f>'Input Lists'!$C$2:$C$53</xm:f>
          </x14:formula1>
          <xm:sqref>T13:T211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/>
  <cols>
    <col min="1" max="1" width="36.5703125" customWidth="1"/>
    <col min="2" max="2" width="11.5703125" customWidth="1"/>
    <col min="3" max="3" width="9" customWidth="1"/>
    <col min="4" max="26" width="8.7109375" customWidth="1"/>
  </cols>
  <sheetData>
    <row r="1" spans="1:3" ht="22.5" customHeight="1">
      <c r="A1" s="69" t="s">
        <v>225</v>
      </c>
      <c r="B1" s="3"/>
    </row>
    <row r="2" spans="1:3" ht="22.5" customHeight="1">
      <c r="A2" s="70" t="s">
        <v>226</v>
      </c>
      <c r="B2" s="71">
        <f>'Sales Log'!I212/'Scoreboard Total'!B3</f>
        <v>0.46551724137931033</v>
      </c>
    </row>
    <row r="3" spans="1:3" ht="22.5" customHeight="1">
      <c r="A3" s="70" t="s">
        <v>227</v>
      </c>
      <c r="B3" s="72">
        <f>'Sales Log'!D212</f>
        <v>58</v>
      </c>
    </row>
    <row r="4" spans="1:3" ht="21.75" customHeight="1">
      <c r="A4" s="70" t="s">
        <v>228</v>
      </c>
      <c r="B4" s="73">
        <f>'Sales Log'!$F$212</f>
        <v>25.431034482758619</v>
      </c>
    </row>
    <row r="5" spans="1:3" ht="22.5" customHeight="1">
      <c r="A5" s="70" t="s">
        <v>229</v>
      </c>
      <c r="B5" s="74">
        <f>'Sales Log'!$J$212</f>
        <v>35875.982456140351</v>
      </c>
    </row>
    <row r="6" spans="1:3" ht="22.5" customHeight="1">
      <c r="A6" s="70" t="s">
        <v>230</v>
      </c>
      <c r="B6" s="74">
        <f>'Sales Log'!$K$212</f>
        <v>34495.602068965512</v>
      </c>
    </row>
    <row r="7" spans="1:3" ht="22.5" customHeight="1">
      <c r="A7" s="70" t="s">
        <v>231</v>
      </c>
      <c r="B7" s="74">
        <f>'Sales Log'!$M$212</f>
        <v>11780.235036580443</v>
      </c>
    </row>
    <row r="8" spans="1:3" ht="22.5" customHeight="1">
      <c r="A8" s="70" t="s">
        <v>232</v>
      </c>
      <c r="B8" s="71">
        <f>'Sales Log'!L212</f>
        <v>3.0454385964912292</v>
      </c>
    </row>
    <row r="9" spans="1:3" ht="22.5" customHeight="1">
      <c r="A9" s="70" t="s">
        <v>233</v>
      </c>
      <c r="B9" s="71">
        <f>'Sales Log'!$N$212</f>
        <v>2.9282609355287419</v>
      </c>
    </row>
    <row r="10" spans="1:3" ht="22.5" customHeight="1">
      <c r="A10" s="70" t="s">
        <v>234</v>
      </c>
      <c r="B10" s="74">
        <f>'Sales Log'!$O$212</f>
        <v>761.82896551724139</v>
      </c>
    </row>
    <row r="11" spans="1:3" ht="22.5" customHeight="1">
      <c r="A11" s="70" t="s">
        <v>235</v>
      </c>
      <c r="B11" s="74">
        <f>'Sales Log'!$P$212</f>
        <v>2810.8336206896547</v>
      </c>
    </row>
    <row r="12" spans="1:3" ht="22.5" customHeight="1">
      <c r="A12" s="70" t="s">
        <v>236</v>
      </c>
      <c r="B12" s="74">
        <f>'Sales Log'!$Q$212</f>
        <v>2496.4289655172415</v>
      </c>
    </row>
    <row r="13" spans="1:3" ht="22.5" customHeight="1">
      <c r="A13" s="70" t="s">
        <v>237</v>
      </c>
      <c r="B13" s="74">
        <f>'Sales Log'!$R$212</f>
        <v>5307.2625862068962</v>
      </c>
    </row>
    <row r="14" spans="1:3" ht="21.75" customHeight="1">
      <c r="A14" s="70" t="s">
        <v>238</v>
      </c>
      <c r="B14" s="74">
        <f>B13*B3</f>
        <v>307821.23</v>
      </c>
      <c r="C14" s="3"/>
    </row>
    <row r="15" spans="1:3" ht="21.75" customHeight="1">
      <c r="A15" s="70" t="s">
        <v>100</v>
      </c>
      <c r="B15" s="71">
        <f>(B13/(B6)*(360/B4))</f>
        <v>2.1779370368932729</v>
      </c>
    </row>
    <row r="16" spans="1:3" ht="21.75" customHeight="1">
      <c r="A16" s="70" t="s">
        <v>239</v>
      </c>
      <c r="B16" s="71">
        <f>'Sales Log'!AA212/'Scoreboard Total'!B3</f>
        <v>0.27586206896551724</v>
      </c>
    </row>
    <row r="17" spans="1:2" ht="21.75" customHeight="1">
      <c r="A17" s="70" t="s">
        <v>240</v>
      </c>
      <c r="B17" s="75">
        <f>'Sales Log'!$AB$212</f>
        <v>-98.162413793103454</v>
      </c>
    </row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pane xSplit="1" topLeftCell="B1" activePane="topRight" state="frozen"/>
      <selection pane="topRight" activeCell="D2" sqref="D2"/>
    </sheetView>
  </sheetViews>
  <sheetFormatPr defaultColWidth="14.42578125" defaultRowHeight="15" customHeight="1"/>
  <cols>
    <col min="1" max="1" width="37.7109375" customWidth="1"/>
    <col min="2" max="2" width="13.42578125" customWidth="1"/>
    <col min="3" max="13" width="19.7109375" customWidth="1"/>
    <col min="14" max="26" width="8.7109375" customWidth="1"/>
  </cols>
  <sheetData>
    <row r="1" spans="1:26" ht="22.5" customHeight="1">
      <c r="A1" s="76" t="s">
        <v>241</v>
      </c>
      <c r="B1" s="77"/>
      <c r="C1" s="78" t="s">
        <v>242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26" ht="22.5" customHeight="1">
      <c r="A2" s="79" t="s">
        <v>102</v>
      </c>
      <c r="B2" s="79" t="s">
        <v>243</v>
      </c>
      <c r="C2" s="80" t="s">
        <v>244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26" ht="22.5" customHeight="1">
      <c r="A3" s="70" t="s">
        <v>245</v>
      </c>
      <c r="B3" s="71">
        <f>COUNTIFS('Sales Log'!$I$14:$I$211,"No")/B4</f>
        <v>0.46551724137931033</v>
      </c>
      <c r="C3" s="71" t="e">
        <f>COUNTIFS('Sales Log'!$I$14:$I$211,"No",'Sales Log'!$U$14:$U$211,'Scoreboard DM'!C2)/C4</f>
        <v>#DIV/0!</v>
      </c>
      <c r="D3" s="71" t="e">
        <f>COUNTIFS('Sales Log'!$I$14:$I$211,"No",'Sales Log'!$U$14:$U$211,'Scoreboard DM'!D2)/D4</f>
        <v>#DIV/0!</v>
      </c>
      <c r="E3" s="71" t="e">
        <f>COUNTIFS('Sales Log'!$I$14:$I$211,"No",'Sales Log'!$U$14:$U$211,'Scoreboard DM'!E2)/E4</f>
        <v>#DIV/0!</v>
      </c>
      <c r="F3" s="71" t="e">
        <f>COUNTIFS('Sales Log'!$I$14:$I$211,"No",'Sales Log'!$U$14:$U$211,'Scoreboard DM'!F2)/F4</f>
        <v>#DIV/0!</v>
      </c>
      <c r="G3" s="71" t="e">
        <f>COUNTIFS('Sales Log'!$I$14:$I$211,"No",'Sales Log'!$U$14:$U$211,'Scoreboard DM'!G2)/G4</f>
        <v>#DIV/0!</v>
      </c>
      <c r="H3" s="71" t="e">
        <f>COUNTIFS('Sales Log'!$I$14:$I$211,"No",'Sales Log'!$U$14:$U$211,'Scoreboard DM'!H2)/H4</f>
        <v>#DIV/0!</v>
      </c>
      <c r="I3" s="71" t="e">
        <f>COUNTIFS('Sales Log'!$I$14:$I$211,"No",'Sales Log'!$U$14:$U$211,'Scoreboard DM'!I2)/I4</f>
        <v>#DIV/0!</v>
      </c>
      <c r="J3" s="71" t="e">
        <f>COUNTIFS('Sales Log'!$I$14:$I$211,"No",'Sales Log'!$U$14:$U$211,'Scoreboard DM'!J2)/J4</f>
        <v>#DIV/0!</v>
      </c>
      <c r="K3" s="71" t="e">
        <f>COUNTIFS('Sales Log'!$I$14:$I$211,"No",'Sales Log'!$U$14:$U$211,'Scoreboard DM'!K2)/K4</f>
        <v>#DIV/0!</v>
      </c>
      <c r="L3" s="71" t="e">
        <f>COUNTIFS('Sales Log'!$I$14:$I$211,"No",'Sales Log'!$U$14:$U$211,'Scoreboard DM'!L2)/L4</f>
        <v>#DIV/0!</v>
      </c>
      <c r="M3" s="71" t="e">
        <f>COUNTIFS('Sales Log'!$I$14:$I$211,"No",'Sales Log'!$U$14:$U$211,'Scoreboard DM'!M2)/M4</f>
        <v>#DIV/0!</v>
      </c>
    </row>
    <row r="4" spans="1:26" ht="22.5" customHeight="1">
      <c r="A4" s="70" t="s">
        <v>227</v>
      </c>
      <c r="B4" s="72">
        <f>'Sales Log'!D212</f>
        <v>58</v>
      </c>
      <c r="C4" s="72">
        <f>COUNTIF('Sales Log'!$U$14:$U$211,C2)</f>
        <v>0</v>
      </c>
      <c r="D4" s="72">
        <f>COUNTIF('Sales Log'!$U$14:$U$211,D2)</f>
        <v>0</v>
      </c>
      <c r="E4" s="72">
        <f>COUNTIF('Sales Log'!$U$14:$U$211,E2)</f>
        <v>0</v>
      </c>
      <c r="F4" s="72">
        <f>COUNTIF('Sales Log'!$U$14:$U$211,F2)</f>
        <v>0</v>
      </c>
      <c r="G4" s="72">
        <f>COUNTIF('Sales Log'!$U$14:$U$211,G2)</f>
        <v>0</v>
      </c>
      <c r="H4" s="72">
        <f>COUNTIF('Sales Log'!$U$14:$U$211,H2)</f>
        <v>0</v>
      </c>
      <c r="I4" s="72">
        <f>COUNTIF('Sales Log'!$U$14:$U$211,I2)</f>
        <v>0</v>
      </c>
      <c r="J4" s="72">
        <f>COUNTIF('Sales Log'!$U$14:$U$211,J2)</f>
        <v>0</v>
      </c>
      <c r="K4" s="72">
        <f>COUNTIF('Sales Log'!$U$14:$U$211,K2)</f>
        <v>0</v>
      </c>
      <c r="L4" s="72">
        <f>COUNTIF('Sales Log'!$U$14:$U$211,L2)</f>
        <v>0</v>
      </c>
      <c r="M4" s="72">
        <f>COUNTIF('Sales Log'!$U$14:$U$211,M2)</f>
        <v>0</v>
      </c>
    </row>
    <row r="5" spans="1:26" ht="21.75" customHeight="1">
      <c r="A5" s="70" t="s">
        <v>228</v>
      </c>
      <c r="B5" s="73">
        <f>'Sales Log'!$F$212</f>
        <v>25.431034482758619</v>
      </c>
      <c r="C5" s="73" t="e">
        <f ca="1">AVERAGEIF('Sales Log'!$U$14:$U$211,C2,'Sales Log'!$F$14:$F$207)</f>
        <v>#DIV/0!</v>
      </c>
      <c r="D5" s="73" t="e">
        <f ca="1">AVERAGEIF('Sales Log'!$U$14:$U$211,D2,'Sales Log'!$F$14:$F$207)</f>
        <v>#DIV/0!</v>
      </c>
      <c r="E5" s="73" t="e">
        <f ca="1">AVERAGEIF('Sales Log'!$U$14:$U$211,E2,'Sales Log'!$F$14:$F$207)</f>
        <v>#DIV/0!</v>
      </c>
      <c r="F5" s="73" t="e">
        <f ca="1">AVERAGEIF('Sales Log'!$U$14:$U$211,F2,'Sales Log'!$F$14:$F$207)</f>
        <v>#DIV/0!</v>
      </c>
      <c r="G5" s="73" t="e">
        <f ca="1">AVERAGEIF('Sales Log'!$U$14:$U$211,G2,'Sales Log'!$F$14:$F$207)</f>
        <v>#DIV/0!</v>
      </c>
      <c r="H5" s="73" t="e">
        <f ca="1">AVERAGEIF('Sales Log'!$U$14:$U$211,H2,'Sales Log'!$F$14:$F$207)</f>
        <v>#DIV/0!</v>
      </c>
      <c r="I5" s="73" t="e">
        <f ca="1">AVERAGEIF('Sales Log'!$U$14:$U$211,I2,'Sales Log'!$F$14:$F$207)</f>
        <v>#DIV/0!</v>
      </c>
      <c r="J5" s="73" t="e">
        <f ca="1">AVERAGEIF('Sales Log'!$U$14:$U$211,J2,'Sales Log'!$F$14:$F$207)</f>
        <v>#DIV/0!</v>
      </c>
      <c r="K5" s="73" t="e">
        <f ca="1">AVERAGEIF('Sales Log'!$U$14:$U$211,K2,'Sales Log'!$F$14:$F$207)</f>
        <v>#DIV/0!</v>
      </c>
      <c r="L5" s="73" t="e">
        <f ca="1">AVERAGEIF('Sales Log'!$U$14:$U$211,L2,'Sales Log'!$F$14:$F$207)</f>
        <v>#DIV/0!</v>
      </c>
      <c r="M5" s="73" t="e">
        <f ca="1">AVERAGEIF('Sales Log'!$U$14:$U$211,M2,'Sales Log'!$F$14:$F$207)</f>
        <v>#DIV/0!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 ht="21.75" customHeight="1">
      <c r="A6" s="70" t="s">
        <v>229</v>
      </c>
      <c r="B6" s="74">
        <f>'Sales Log'!$J$212</f>
        <v>35875.982456140351</v>
      </c>
      <c r="C6" s="74" t="e">
        <f>AVERAGEIF('Sales Log'!$U$14:$U$211,C2,'Sales Log'!$J$14:$J$211)</f>
        <v>#DIV/0!</v>
      </c>
      <c r="D6" s="74" t="e">
        <f>AVERAGEIF('Sales Log'!$U$14:$U$211,D2,'Sales Log'!$J$14:$J$211)</f>
        <v>#DIV/0!</v>
      </c>
      <c r="E6" s="74" t="e">
        <f>AVERAGEIF('Sales Log'!$U$14:$U$211,E2,'Sales Log'!$J$14:$J$211)</f>
        <v>#DIV/0!</v>
      </c>
      <c r="F6" s="74" t="e">
        <f>AVERAGEIF('Sales Log'!$U$14:$U$211,F2,'Sales Log'!$J$14:$J$211)</f>
        <v>#DIV/0!</v>
      </c>
      <c r="G6" s="74" t="e">
        <f>AVERAGEIF('Sales Log'!$U$14:$U$211,G2,'Sales Log'!$J$14:$J$211)</f>
        <v>#DIV/0!</v>
      </c>
      <c r="H6" s="74" t="e">
        <f>AVERAGEIF('Sales Log'!$U$14:$U$211,H2,'Sales Log'!$J$14:$J$211)</f>
        <v>#DIV/0!</v>
      </c>
      <c r="I6" s="74" t="e">
        <f>AVERAGEIF('Sales Log'!$U$14:$U$211,I2,'Sales Log'!$J$14:$J$211)</f>
        <v>#DIV/0!</v>
      </c>
      <c r="J6" s="74" t="e">
        <f>AVERAGEIF('Sales Log'!$U$14:$U$211,J2,'Sales Log'!$J$14:$J$211)</f>
        <v>#DIV/0!</v>
      </c>
      <c r="K6" s="74" t="e">
        <f>AVERAGEIF('Sales Log'!$U$14:$U$211,K2,'Sales Log'!$J$14:$J$211)</f>
        <v>#DIV/0!</v>
      </c>
      <c r="L6" s="74" t="e">
        <f>AVERAGEIF('Sales Log'!$U$14:$U$211,L2,'Sales Log'!$J$14:$J$211)</f>
        <v>#DIV/0!</v>
      </c>
      <c r="M6" s="74" t="e">
        <f>AVERAGEIF('Sales Log'!$U$14:$U$211,M2,'Sales Log'!$J$14:$J$211)</f>
        <v>#DIV/0!</v>
      </c>
    </row>
    <row r="7" spans="1:26" ht="22.5" customHeight="1">
      <c r="A7" s="70" t="s">
        <v>230</v>
      </c>
      <c r="B7" s="74">
        <f>'Sales Log'!$K$212</f>
        <v>34495.602068965512</v>
      </c>
      <c r="C7" s="74" t="e">
        <f>AVERAGEIF('Sales Log'!$U$14:$U$211,C2,'Sales Log'!$K$14:$K$211)</f>
        <v>#DIV/0!</v>
      </c>
      <c r="D7" s="74" t="e">
        <f>AVERAGEIF('Sales Log'!$U$14:$U$211,D2,'Sales Log'!$K$14:$K$211)</f>
        <v>#DIV/0!</v>
      </c>
      <c r="E7" s="74" t="e">
        <f>AVERAGEIF('Sales Log'!$U$14:$U$211,E2,'Sales Log'!$K$14:$K$211)</f>
        <v>#DIV/0!</v>
      </c>
      <c r="F7" s="74" t="e">
        <f>AVERAGEIF('Sales Log'!$U$14:$U$211,F2,'Sales Log'!$K$14:$K$211)</f>
        <v>#DIV/0!</v>
      </c>
      <c r="G7" s="74" t="e">
        <f>AVERAGEIF('Sales Log'!$U$14:$U$211,G2,'Sales Log'!$K$14:$K$211)</f>
        <v>#DIV/0!</v>
      </c>
      <c r="H7" s="74" t="e">
        <f>AVERAGEIF('Sales Log'!$U$14:$U$211,H2,'Sales Log'!$K$14:$K$211)</f>
        <v>#DIV/0!</v>
      </c>
      <c r="I7" s="74" t="e">
        <f>AVERAGEIF('Sales Log'!$U$14:$U$211,I2,'Sales Log'!$K$14:$K$211)</f>
        <v>#DIV/0!</v>
      </c>
      <c r="J7" s="74" t="e">
        <f>AVERAGEIF('Sales Log'!$U$14:$U$211,J2,'Sales Log'!$K$14:$K$211)</f>
        <v>#DIV/0!</v>
      </c>
      <c r="K7" s="74" t="e">
        <f>AVERAGEIF('Sales Log'!$U$14:$U$211,K2,'Sales Log'!$K$14:$K$211)</f>
        <v>#DIV/0!</v>
      </c>
      <c r="L7" s="74" t="e">
        <f>AVERAGEIF('Sales Log'!$U$14:$U$211,L2,'Sales Log'!$K$14:$K$211)</f>
        <v>#DIV/0!</v>
      </c>
      <c r="M7" s="74" t="e">
        <f>AVERAGEIF('Sales Log'!$U$14:$U$211,M2,'Sales Log'!$K$14:$K$211)</f>
        <v>#DIV/0!</v>
      </c>
    </row>
    <row r="8" spans="1:26" ht="22.5" customHeight="1">
      <c r="A8" s="70" t="s">
        <v>231</v>
      </c>
      <c r="B8" s="74">
        <f>'Sales Log'!$M$212</f>
        <v>11780.235036580443</v>
      </c>
      <c r="C8" s="74" t="e">
        <f>AVERAGEIF('Sales Log'!$U$14:$U$211,C2,'Sales Log'!$M$14:$M$211)</f>
        <v>#DIV/0!</v>
      </c>
      <c r="D8" s="74" t="e">
        <f>AVERAGEIF('Sales Log'!$U$14:$U$211,D2,'Sales Log'!$M$14:$M$211)</f>
        <v>#DIV/0!</v>
      </c>
      <c r="E8" s="74" t="e">
        <f>AVERAGEIF('Sales Log'!$U$14:$U$211,E2,'Sales Log'!$M$14:$M$211)</f>
        <v>#DIV/0!</v>
      </c>
      <c r="F8" s="74" t="e">
        <f>AVERAGEIF('Sales Log'!$U$14:$U$211,F2,'Sales Log'!$M$14:$M$211)</f>
        <v>#DIV/0!</v>
      </c>
      <c r="G8" s="74" t="e">
        <f>AVERAGEIF('Sales Log'!$U$14:$U$211,G2,'Sales Log'!$M$14:$M$211)</f>
        <v>#DIV/0!</v>
      </c>
      <c r="H8" s="74" t="e">
        <f>AVERAGEIF('Sales Log'!$U$14:$U$211,H2,'Sales Log'!$M$14:$M$211)</f>
        <v>#DIV/0!</v>
      </c>
      <c r="I8" s="74" t="e">
        <f>AVERAGEIF('Sales Log'!$U$14:$U$211,I2,'Sales Log'!$M$14:$M$211)</f>
        <v>#DIV/0!</v>
      </c>
      <c r="J8" s="74" t="e">
        <f>AVERAGEIF('Sales Log'!$U$14:$U$211,J2,'Sales Log'!$M$14:$M$211)</f>
        <v>#DIV/0!</v>
      </c>
      <c r="K8" s="74" t="e">
        <f>AVERAGEIF('Sales Log'!$U$14:$U$211,K2,'Sales Log'!$M$14:$M$211)</f>
        <v>#DIV/0!</v>
      </c>
      <c r="L8" s="74" t="e">
        <f>AVERAGEIF('Sales Log'!$U$14:$U$211,L2,'Sales Log'!$M$14:$M$211)</f>
        <v>#DIV/0!</v>
      </c>
      <c r="M8" s="74" t="e">
        <f>AVERAGEIF('Sales Log'!$U$14:$U$211,M2,'Sales Log'!$M$14:$M$211)</f>
        <v>#DIV/0!</v>
      </c>
    </row>
    <row r="9" spans="1:26" ht="22.5" customHeight="1">
      <c r="A9" s="70" t="s">
        <v>232</v>
      </c>
      <c r="B9" s="71">
        <f>'Sales Log'!L212</f>
        <v>3.0454385964912292</v>
      </c>
      <c r="C9" s="71" t="e">
        <f t="shared" ref="C9:M9" si="0">C6/C8</f>
        <v>#DIV/0!</v>
      </c>
      <c r="D9" s="71" t="e">
        <f t="shared" si="0"/>
        <v>#DIV/0!</v>
      </c>
      <c r="E9" s="71" t="e">
        <f t="shared" si="0"/>
        <v>#DIV/0!</v>
      </c>
      <c r="F9" s="71" t="e">
        <f t="shared" si="0"/>
        <v>#DIV/0!</v>
      </c>
      <c r="G9" s="71" t="e">
        <f t="shared" si="0"/>
        <v>#DIV/0!</v>
      </c>
      <c r="H9" s="71" t="e">
        <f t="shared" si="0"/>
        <v>#DIV/0!</v>
      </c>
      <c r="I9" s="71" t="e">
        <f t="shared" si="0"/>
        <v>#DIV/0!</v>
      </c>
      <c r="J9" s="71" t="e">
        <f t="shared" si="0"/>
        <v>#DIV/0!</v>
      </c>
      <c r="K9" s="71" t="e">
        <f t="shared" si="0"/>
        <v>#DIV/0!</v>
      </c>
      <c r="L9" s="71" t="e">
        <f t="shared" si="0"/>
        <v>#DIV/0!</v>
      </c>
      <c r="M9" s="71" t="e">
        <f t="shared" si="0"/>
        <v>#DIV/0!</v>
      </c>
    </row>
    <row r="10" spans="1:26" ht="22.5" customHeight="1">
      <c r="A10" s="70" t="s">
        <v>233</v>
      </c>
      <c r="B10" s="71">
        <f>'Sales Log'!$N$212</f>
        <v>2.9282609355287419</v>
      </c>
      <c r="C10" s="71" t="e">
        <f t="shared" ref="C10:M10" si="1">C7/C8</f>
        <v>#DIV/0!</v>
      </c>
      <c r="D10" s="71" t="e">
        <f t="shared" si="1"/>
        <v>#DIV/0!</v>
      </c>
      <c r="E10" s="71" t="e">
        <f t="shared" si="1"/>
        <v>#DIV/0!</v>
      </c>
      <c r="F10" s="71" t="e">
        <f t="shared" si="1"/>
        <v>#DIV/0!</v>
      </c>
      <c r="G10" s="71" t="e">
        <f t="shared" si="1"/>
        <v>#DIV/0!</v>
      </c>
      <c r="H10" s="71" t="e">
        <f t="shared" si="1"/>
        <v>#DIV/0!</v>
      </c>
      <c r="I10" s="71" t="e">
        <f t="shared" si="1"/>
        <v>#DIV/0!</v>
      </c>
      <c r="J10" s="71" t="e">
        <f t="shared" si="1"/>
        <v>#DIV/0!</v>
      </c>
      <c r="K10" s="71" t="e">
        <f t="shared" si="1"/>
        <v>#DIV/0!</v>
      </c>
      <c r="L10" s="71" t="e">
        <f t="shared" si="1"/>
        <v>#DIV/0!</v>
      </c>
      <c r="M10" s="71" t="e">
        <f t="shared" si="1"/>
        <v>#DIV/0!</v>
      </c>
    </row>
    <row r="11" spans="1:26" ht="22.5" customHeight="1">
      <c r="A11" s="70" t="s">
        <v>234</v>
      </c>
      <c r="B11" s="74">
        <f>'Sales Log'!$O$212</f>
        <v>761.82896551724139</v>
      </c>
      <c r="C11" s="74" t="e">
        <f>AVERAGEIF('Sales Log'!$U$14:$U$211,C2,'Sales Log'!$O$14:$O$211)</f>
        <v>#DIV/0!</v>
      </c>
      <c r="D11" s="74" t="e">
        <f>AVERAGEIF('Sales Log'!$U$14:$U$211,D2,'Sales Log'!$O$14:$O$211)</f>
        <v>#DIV/0!</v>
      </c>
      <c r="E11" s="74" t="e">
        <f>AVERAGEIF('Sales Log'!$U$14:$U$211,E2,'Sales Log'!$O$14:$O$211)</f>
        <v>#DIV/0!</v>
      </c>
      <c r="F11" s="74" t="e">
        <f>AVERAGEIF('Sales Log'!$U$14:$U$211,F2,'Sales Log'!$O$14:$O$211)</f>
        <v>#DIV/0!</v>
      </c>
      <c r="G11" s="74" t="e">
        <f>AVERAGEIF('Sales Log'!$U$14:$U$211,G2,'Sales Log'!$O$14:$O$211)</f>
        <v>#DIV/0!</v>
      </c>
      <c r="H11" s="74" t="e">
        <f>AVERAGEIF('Sales Log'!$U$14:$U$211,H2,'Sales Log'!$O$14:$O$211)</f>
        <v>#DIV/0!</v>
      </c>
      <c r="I11" s="74" t="e">
        <f>AVERAGEIF('Sales Log'!$U$14:$U$211,I2,'Sales Log'!$O$14:$O$211)</f>
        <v>#DIV/0!</v>
      </c>
      <c r="J11" s="74" t="e">
        <f>AVERAGEIF('Sales Log'!$U$14:$U$211,J2,'Sales Log'!$O$14:$O$211)</f>
        <v>#DIV/0!</v>
      </c>
      <c r="K11" s="74" t="e">
        <f>AVERAGEIF('Sales Log'!$U$14:$U$211,K2,'Sales Log'!$O$14:$O$211)</f>
        <v>#DIV/0!</v>
      </c>
      <c r="L11" s="74" t="e">
        <f>AVERAGEIF('Sales Log'!$U$14:$U$211,L2,'Sales Log'!$O$14:$O$211)</f>
        <v>#DIV/0!</v>
      </c>
      <c r="M11" s="74" t="e">
        <f>AVERAGEIF('Sales Log'!$U$14:$U$211,M2,'Sales Log'!$O$14:$O$211)</f>
        <v>#DIV/0!</v>
      </c>
    </row>
    <row r="12" spans="1:26" ht="22.5" customHeight="1">
      <c r="A12" s="70" t="s">
        <v>235</v>
      </c>
      <c r="B12" s="74">
        <f>'Sales Log'!$P$212</f>
        <v>2810.8336206896547</v>
      </c>
      <c r="C12" s="74" t="e">
        <f>AVERAGEIF('Sales Log'!$U$14:$U$211,C2,'Sales Log'!$P$14:$P$211)</f>
        <v>#DIV/0!</v>
      </c>
      <c r="D12" s="74" t="e">
        <f>AVERAGEIF('Sales Log'!$U$14:$U$211,D2,'Sales Log'!$P$14:$P$211)</f>
        <v>#DIV/0!</v>
      </c>
      <c r="E12" s="74" t="e">
        <f>AVERAGEIF('Sales Log'!$U$14:$U$211,E2,'Sales Log'!$P$14:$P$211)</f>
        <v>#DIV/0!</v>
      </c>
      <c r="F12" s="74" t="e">
        <f>AVERAGEIF('Sales Log'!$U$14:$U$211,F2,'Sales Log'!$P$14:$P$211)</f>
        <v>#DIV/0!</v>
      </c>
      <c r="G12" s="74" t="e">
        <f>AVERAGEIF('Sales Log'!$U$14:$U$211,G2,'Sales Log'!$P$14:$P$211)</f>
        <v>#DIV/0!</v>
      </c>
      <c r="H12" s="74" t="e">
        <f>AVERAGEIF('Sales Log'!$U$14:$U$211,H2,'Sales Log'!$P$14:$P$211)</f>
        <v>#DIV/0!</v>
      </c>
      <c r="I12" s="74" t="e">
        <f>AVERAGEIF('Sales Log'!$U$14:$U$211,I2,'Sales Log'!$P$14:$P$211)</f>
        <v>#DIV/0!</v>
      </c>
      <c r="J12" s="74" t="e">
        <f>AVERAGEIF('Sales Log'!$U$14:$U$211,J2,'Sales Log'!$P$14:$P$211)</f>
        <v>#DIV/0!</v>
      </c>
      <c r="K12" s="74" t="e">
        <f>AVERAGEIF('Sales Log'!$U$14:$U$211,K2,'Sales Log'!$P$14:$P$211)</f>
        <v>#DIV/0!</v>
      </c>
      <c r="L12" s="74" t="e">
        <f>AVERAGEIF('Sales Log'!$U$14:$U$211,L2,'Sales Log'!$P$14:$P$211)</f>
        <v>#DIV/0!</v>
      </c>
      <c r="M12" s="74" t="e">
        <f>AVERAGEIF('Sales Log'!$U$14:$U$211,M2,'Sales Log'!$P$14:$P$211)</f>
        <v>#DIV/0!</v>
      </c>
    </row>
    <row r="13" spans="1:26" ht="22.5" customHeight="1">
      <c r="A13" s="70" t="s">
        <v>236</v>
      </c>
      <c r="B13" s="74">
        <f>'Sales Log'!$Q$212</f>
        <v>2496.4289655172415</v>
      </c>
      <c r="C13" s="74" t="e">
        <f>AVERAGEIF('Sales Log'!$U$14:$U$211,C2,'Sales Log'!$Q$14:$Q$211)</f>
        <v>#DIV/0!</v>
      </c>
      <c r="D13" s="74" t="e">
        <f>AVERAGEIF('Sales Log'!$U$14:$U$211,D2,'Sales Log'!$Q$14:$Q$211)</f>
        <v>#DIV/0!</v>
      </c>
      <c r="E13" s="74" t="e">
        <f>AVERAGEIF('Sales Log'!$U$14:$U$211,E2,'Sales Log'!$Q$14:$Q$211)</f>
        <v>#DIV/0!</v>
      </c>
      <c r="F13" s="74" t="e">
        <f>AVERAGEIF('Sales Log'!$U$14:$U$211,F2,'Sales Log'!$Q$14:$Q$211)</f>
        <v>#DIV/0!</v>
      </c>
      <c r="G13" s="74" t="e">
        <f>AVERAGEIF('Sales Log'!$U$14:$U$211,G2,'Sales Log'!$Q$14:$Q$211)</f>
        <v>#DIV/0!</v>
      </c>
      <c r="H13" s="74" t="e">
        <f>AVERAGEIF('Sales Log'!$U$14:$U$211,H2,'Sales Log'!$Q$14:$Q$211)</f>
        <v>#DIV/0!</v>
      </c>
      <c r="I13" s="74" t="e">
        <f>AVERAGEIF('Sales Log'!$U$14:$U$211,I2,'Sales Log'!$Q$14:$Q$211)</f>
        <v>#DIV/0!</v>
      </c>
      <c r="J13" s="74" t="e">
        <f>AVERAGEIF('Sales Log'!$U$14:$U$211,J2,'Sales Log'!$Q$14:$Q$211)</f>
        <v>#DIV/0!</v>
      </c>
      <c r="K13" s="74" t="e">
        <f>AVERAGEIF('Sales Log'!$U$14:$U$211,K2,'Sales Log'!$Q$14:$Q$211)</f>
        <v>#DIV/0!</v>
      </c>
      <c r="L13" s="74" t="e">
        <f>AVERAGEIF('Sales Log'!$U$14:$U$211,L2,'Sales Log'!$Q$14:$Q$211)</f>
        <v>#DIV/0!</v>
      </c>
      <c r="M13" s="74" t="e">
        <f>AVERAGEIF('Sales Log'!$U$14:$U$211,M2,'Sales Log'!$Q$14:$Q$211)</f>
        <v>#DIV/0!</v>
      </c>
    </row>
    <row r="14" spans="1:26" ht="22.5" customHeight="1">
      <c r="A14" s="70" t="s">
        <v>237</v>
      </c>
      <c r="B14" s="74">
        <f>'Sales Log'!$R$212</f>
        <v>5307.2625862068962</v>
      </c>
      <c r="C14" s="74" t="e">
        <f>AVERAGEIF('Sales Log'!$U$14:$U$211,C2,'Sales Log'!$R$14:$R$211)</f>
        <v>#DIV/0!</v>
      </c>
      <c r="D14" s="74" t="e">
        <f>AVERAGEIF('Sales Log'!$U$14:$U$211,D2,'Sales Log'!$R$14:$R$211)</f>
        <v>#DIV/0!</v>
      </c>
      <c r="E14" s="74" t="e">
        <f>AVERAGEIF('Sales Log'!$U$14:$U$211,E2,'Sales Log'!$R$14:$R$211)</f>
        <v>#DIV/0!</v>
      </c>
      <c r="F14" s="74" t="e">
        <f>AVERAGEIF('Sales Log'!$U$14:$U$211,F2,'Sales Log'!$R$14:$R$211)</f>
        <v>#DIV/0!</v>
      </c>
      <c r="G14" s="74" t="e">
        <f>AVERAGEIF('Sales Log'!$U$14:$U$211,G2,'Sales Log'!$R$14:$R$211)</f>
        <v>#DIV/0!</v>
      </c>
      <c r="H14" s="74" t="e">
        <f>AVERAGEIF('Sales Log'!$U$14:$U$211,H2,'Sales Log'!$R$14:$R$211)</f>
        <v>#DIV/0!</v>
      </c>
      <c r="I14" s="74" t="e">
        <f>AVERAGEIF('Sales Log'!$U$14:$U$211,I2,'Sales Log'!$R$14:$R$211)</f>
        <v>#DIV/0!</v>
      </c>
      <c r="J14" s="74" t="e">
        <f>AVERAGEIF('Sales Log'!$U$14:$U$211,J2,'Sales Log'!$R$14:$R$211)</f>
        <v>#DIV/0!</v>
      </c>
      <c r="K14" s="74" t="e">
        <f>AVERAGEIF('Sales Log'!$U$14:$U$211,K2,'Sales Log'!$R$14:$R$211)</f>
        <v>#DIV/0!</v>
      </c>
      <c r="L14" s="74" t="e">
        <f>AVERAGEIF('Sales Log'!$U$14:$U$211,L2,'Sales Log'!$R$14:$R$211)</f>
        <v>#DIV/0!</v>
      </c>
      <c r="M14" s="74" t="e">
        <f>AVERAGEIF('Sales Log'!$U$14:$U$211,M2,'Sales Log'!$R$14:$R$211)</f>
        <v>#DIV/0!</v>
      </c>
    </row>
    <row r="15" spans="1:26" ht="21" customHeight="1">
      <c r="A15" s="70" t="s">
        <v>238</v>
      </c>
      <c r="B15" s="74">
        <f t="shared" ref="B15:M15" si="2">B14*B4</f>
        <v>307821.23</v>
      </c>
      <c r="C15" s="74" t="e">
        <f t="shared" si="2"/>
        <v>#DIV/0!</v>
      </c>
      <c r="D15" s="74" t="e">
        <f t="shared" si="2"/>
        <v>#DIV/0!</v>
      </c>
      <c r="E15" s="74" t="e">
        <f t="shared" si="2"/>
        <v>#DIV/0!</v>
      </c>
      <c r="F15" s="74" t="e">
        <f t="shared" si="2"/>
        <v>#DIV/0!</v>
      </c>
      <c r="G15" s="74" t="e">
        <f t="shared" si="2"/>
        <v>#DIV/0!</v>
      </c>
      <c r="H15" s="74" t="e">
        <f t="shared" si="2"/>
        <v>#DIV/0!</v>
      </c>
      <c r="I15" s="74" t="e">
        <f t="shared" si="2"/>
        <v>#DIV/0!</v>
      </c>
      <c r="J15" s="74" t="e">
        <f t="shared" si="2"/>
        <v>#DIV/0!</v>
      </c>
      <c r="K15" s="74" t="e">
        <f t="shared" si="2"/>
        <v>#DIV/0!</v>
      </c>
      <c r="L15" s="74" t="e">
        <f t="shared" si="2"/>
        <v>#DIV/0!</v>
      </c>
      <c r="M15" s="74" t="e">
        <f t="shared" si="2"/>
        <v>#DIV/0!</v>
      </c>
    </row>
    <row r="16" spans="1:26" ht="21.75" customHeight="1">
      <c r="A16" s="70" t="s">
        <v>100</v>
      </c>
      <c r="B16" s="71">
        <f t="shared" ref="B16:M16" si="3">(B14/(B7)*(360/B5))</f>
        <v>2.1779370368932729</v>
      </c>
      <c r="C16" s="71" t="e">
        <f t="shared" ca="1" si="3"/>
        <v>#DIV/0!</v>
      </c>
      <c r="D16" s="71" t="e">
        <f t="shared" ca="1" si="3"/>
        <v>#DIV/0!</v>
      </c>
      <c r="E16" s="71" t="e">
        <f t="shared" ca="1" si="3"/>
        <v>#DIV/0!</v>
      </c>
      <c r="F16" s="71" t="e">
        <f t="shared" ca="1" si="3"/>
        <v>#DIV/0!</v>
      </c>
      <c r="G16" s="71" t="e">
        <f t="shared" ca="1" si="3"/>
        <v>#DIV/0!</v>
      </c>
      <c r="H16" s="71" t="e">
        <f t="shared" ca="1" si="3"/>
        <v>#DIV/0!</v>
      </c>
      <c r="I16" s="71" t="e">
        <f t="shared" ca="1" si="3"/>
        <v>#DIV/0!</v>
      </c>
      <c r="J16" s="71" t="e">
        <f t="shared" ca="1" si="3"/>
        <v>#DIV/0!</v>
      </c>
      <c r="K16" s="71" t="e">
        <f t="shared" ca="1" si="3"/>
        <v>#DIV/0!</v>
      </c>
      <c r="L16" s="71" t="e">
        <f t="shared" ca="1" si="3"/>
        <v>#DIV/0!</v>
      </c>
      <c r="M16" s="71" t="e">
        <f t="shared" ca="1" si="3"/>
        <v>#DIV/0!</v>
      </c>
    </row>
    <row r="17" spans="1:13" ht="21.75" customHeight="1">
      <c r="A17" s="70" t="s">
        <v>239</v>
      </c>
      <c r="B17" s="71">
        <f>'Sales Log'!AA212/'Scoreboard Total'!B3</f>
        <v>0.27586206896551724</v>
      </c>
      <c r="C17" s="71" t="e">
        <f>COUNTIFS('Sales Log'!$U$14:$U$211,'Scoreboard DM'!C$2,'Sales Log'!$AA$14:$AA$211,"Yes")/C$4</f>
        <v>#DIV/0!</v>
      </c>
      <c r="D17" s="71" t="e">
        <f>COUNTIFS('Sales Log'!$U$14:$U$211,'Scoreboard DM'!D$2,'Sales Log'!$AA$14:$AA$211,"Yes")/D$4</f>
        <v>#DIV/0!</v>
      </c>
      <c r="E17" s="71" t="e">
        <f>COUNTIFS('Sales Log'!$U$14:$U$211,'Scoreboard DM'!E$2,'Sales Log'!$AA$14:$AA$211,"Yes")/E$4</f>
        <v>#DIV/0!</v>
      </c>
      <c r="F17" s="71" t="e">
        <f>COUNTIFS('Sales Log'!$U$14:$U$211,'Scoreboard DM'!F$2,'Sales Log'!$AA$14:$AA$211,"Yes")/F$4</f>
        <v>#DIV/0!</v>
      </c>
      <c r="G17" s="71" t="e">
        <f>COUNTIFS('Sales Log'!$U$14:$U$211,'Scoreboard DM'!G$2,'Sales Log'!$AA$14:$AA$211,"Yes")/G$4</f>
        <v>#DIV/0!</v>
      </c>
      <c r="H17" s="71" t="e">
        <f>COUNTIFS('Sales Log'!$U$14:$U$211,'Scoreboard DM'!H$2,'Sales Log'!$AA$14:$AA$211,"Yes")/H$4</f>
        <v>#DIV/0!</v>
      </c>
      <c r="I17" s="71" t="e">
        <f>COUNTIFS('Sales Log'!$U$14:$U$211,'Scoreboard DM'!I$2,'Sales Log'!$AA$14:$AA$211,"Yes")/I$4</f>
        <v>#DIV/0!</v>
      </c>
      <c r="J17" s="71" t="e">
        <f>COUNTIFS('Sales Log'!$U$14:$U$211,'Scoreboard DM'!J$2,'Sales Log'!$AA$14:$AA$211,"Yes")/J$4</f>
        <v>#DIV/0!</v>
      </c>
      <c r="K17" s="71" t="e">
        <f>COUNTIFS('Sales Log'!$U$14:$U$211,'Scoreboard DM'!K$2,'Sales Log'!$AA$14:$AA$211,"Yes")/K$4</f>
        <v>#DIV/0!</v>
      </c>
      <c r="L17" s="71" t="e">
        <f>COUNTIFS('Sales Log'!$U$14:$U$211,'Scoreboard DM'!L$2,'Sales Log'!$AA$14:$AA$211,"Yes")/L$4</f>
        <v>#DIV/0!</v>
      </c>
      <c r="M17" s="71" t="e">
        <f>COUNTIFS('Sales Log'!$U$14:$U$211,'Scoreboard DM'!M$2,'Sales Log'!$AA$14:$AA$211,"Yes")/M$4</f>
        <v>#DIV/0!</v>
      </c>
    </row>
    <row r="18" spans="1:13" ht="21.75" customHeight="1">
      <c r="A18" s="70" t="s">
        <v>240</v>
      </c>
      <c r="B18" s="82">
        <f>'Sales Log'!$AB$212</f>
        <v>-98.162413793103454</v>
      </c>
      <c r="C18" s="82" t="e">
        <f>AVERAGEIF('Sales Log'!$U$14:$U$211,C2,'Sales Log'!$AB$14:$AB$211)</f>
        <v>#DIV/0!</v>
      </c>
      <c r="D18" s="82" t="e">
        <f>AVERAGEIF('Sales Log'!$U$14:$U$211,D2,'Sales Log'!$AB$14:$AB$211)</f>
        <v>#DIV/0!</v>
      </c>
      <c r="E18" s="82" t="e">
        <f>AVERAGEIF('Sales Log'!$U$14:$U$211,E2,'Sales Log'!$AB$14:$AB$211)</f>
        <v>#DIV/0!</v>
      </c>
      <c r="F18" s="82" t="e">
        <f>AVERAGEIF('Sales Log'!$U$14:$U$211,F2,'Sales Log'!$AB$14:$AB$211)</f>
        <v>#DIV/0!</v>
      </c>
      <c r="G18" s="82" t="e">
        <f>AVERAGEIF('Sales Log'!$U$14:$U$211,G2,'Sales Log'!$AB$14:$AB$211)</f>
        <v>#DIV/0!</v>
      </c>
      <c r="H18" s="82" t="e">
        <f>AVERAGEIF('Sales Log'!$U$14:$U$211,H2,'Sales Log'!$AB$14:$AB$211)</f>
        <v>#DIV/0!</v>
      </c>
      <c r="I18" s="82" t="e">
        <f>AVERAGEIF('Sales Log'!$U$14:$U$211,I2,'Sales Log'!$AB$14:$AB$211)</f>
        <v>#DIV/0!</v>
      </c>
      <c r="J18" s="82" t="e">
        <f>AVERAGEIF('Sales Log'!$U$14:$U$211,J2,'Sales Log'!$AB$14:$AB$211)</f>
        <v>#DIV/0!</v>
      </c>
      <c r="K18" s="82" t="e">
        <f>AVERAGEIF('Sales Log'!$U$14:$U$211,K2,'Sales Log'!$AB$14:$AB$211)</f>
        <v>#DIV/0!</v>
      </c>
      <c r="L18" s="82" t="e">
        <f>AVERAGEIF('Sales Log'!$U$14:$U$211,L2,'Sales Log'!$AB$14:$AB$211)</f>
        <v>#DIV/0!</v>
      </c>
      <c r="M18" s="82" t="e">
        <f>AVERAGEIF('Sales Log'!$U$14:$U$211,M2,'Sales Log'!$AB$14:$AB$211)</f>
        <v>#DIV/0!</v>
      </c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>
      <c r="A1" s="76" t="s">
        <v>241</v>
      </c>
      <c r="B1" s="77"/>
      <c r="C1" s="78" t="s">
        <v>242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</row>
    <row r="2" spans="1:63" ht="22.5" customHeight="1">
      <c r="A2" s="79" t="s">
        <v>246</v>
      </c>
      <c r="B2" s="79" t="s">
        <v>243</v>
      </c>
      <c r="C2" s="84" t="s">
        <v>117</v>
      </c>
      <c r="D2" s="84" t="s">
        <v>247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</row>
    <row r="3" spans="1:63" ht="22.5" customHeight="1">
      <c r="A3" s="70" t="s">
        <v>245</v>
      </c>
      <c r="B3" s="71">
        <f>COUNTIFS('Sales Log'!$I$14:$I$211,"No")/B4</f>
        <v>0.46551724137931033</v>
      </c>
      <c r="C3" s="71" t="e">
        <f>COUNTIFS('Sales Log'!$I$14:$I$211,"No",'Sales Log'!$T$14:$T$211,C2)/C4</f>
        <v>#DIV/0!</v>
      </c>
      <c r="D3" s="71" t="e">
        <f>COUNTIFS('Sales Log'!$I$14:$I$211,"No",'Sales Log'!$T$14:$T$211,D2)/D4</f>
        <v>#DIV/0!</v>
      </c>
      <c r="E3" s="71" t="e">
        <f>COUNTIFS('Sales Log'!$I$14:$I$211,"No",'Sales Log'!$T$14:$T$211,E2)/E4</f>
        <v>#DIV/0!</v>
      </c>
      <c r="F3" s="71" t="e">
        <f>COUNTIFS('Sales Log'!$I$14:$I$211,"No",'Sales Log'!$T$14:$T$211,F2)/F4</f>
        <v>#DIV/0!</v>
      </c>
      <c r="G3" s="71" t="e">
        <f>COUNTIFS('Sales Log'!$I$14:$I$211,"No",'Sales Log'!$T$14:$T$211,G2)/G4</f>
        <v>#DIV/0!</v>
      </c>
      <c r="H3" s="71" t="e">
        <f>COUNTIFS('Sales Log'!$I$14:$I$211,"No",'Sales Log'!$T$14:$T$211,H2)/H4</f>
        <v>#DIV/0!</v>
      </c>
      <c r="I3" s="71" t="e">
        <f>COUNTIFS('Sales Log'!$I$14:$I$211,"No",'Sales Log'!$T$14:$T$211,I2)/I4</f>
        <v>#DIV/0!</v>
      </c>
      <c r="J3" s="71" t="e">
        <f>COUNTIFS('Sales Log'!$I$14:$I$211,"No",'Sales Log'!$T$14:$T$211,J2)/J4</f>
        <v>#DIV/0!</v>
      </c>
      <c r="K3" s="71" t="e">
        <f>COUNTIFS('Sales Log'!$I$14:$I$211,"No",'Sales Log'!$T$14:$T$211,K2)/K4</f>
        <v>#DIV/0!</v>
      </c>
      <c r="L3" s="71" t="e">
        <f>COUNTIFS('Sales Log'!$I$14:$I$211,"No",'Sales Log'!$T$14:$T$211,L2)/L4</f>
        <v>#DIV/0!</v>
      </c>
      <c r="M3" s="71" t="e">
        <f>COUNTIFS('Sales Log'!$I$14:$I$211,"No",'Sales Log'!$T$14:$T$211,M2)/M4</f>
        <v>#DIV/0!</v>
      </c>
      <c r="N3" s="71" t="e">
        <f>COUNTIFS('Sales Log'!$I$14:$I$211,"No",'Sales Log'!$T$14:$T$211,N2)/N4</f>
        <v>#DIV/0!</v>
      </c>
      <c r="O3" s="71" t="e">
        <f>COUNTIFS('Sales Log'!$I$14:$I$211,"No",'Sales Log'!$T$14:$T$211,O2)/O4</f>
        <v>#DIV/0!</v>
      </c>
      <c r="P3" s="71" t="e">
        <f>COUNTIFS('Sales Log'!$I$14:$I$211,"No",'Sales Log'!$T$14:$T$211,P2)/P4</f>
        <v>#DIV/0!</v>
      </c>
      <c r="Q3" s="71" t="e">
        <f>COUNTIFS('Sales Log'!$I$14:$I$211,"No",'Sales Log'!$T$14:$T$211,Q2)/Q4</f>
        <v>#DIV/0!</v>
      </c>
      <c r="R3" s="71" t="e">
        <f>COUNTIFS('Sales Log'!$I$14:$I$211,"No",'Sales Log'!$T$14:$T$211,R2)/R4</f>
        <v>#DIV/0!</v>
      </c>
      <c r="S3" s="71" t="e">
        <f>COUNTIFS('Sales Log'!$I$14:$I$211,"No",'Sales Log'!$T$14:$T$211,S2)/S4</f>
        <v>#DIV/0!</v>
      </c>
      <c r="T3" s="71" t="e">
        <f>COUNTIFS('Sales Log'!$I$14:$I$211,"No",'Sales Log'!$T$14:$T$211,T2)/T4</f>
        <v>#DIV/0!</v>
      </c>
      <c r="U3" s="71" t="e">
        <f>COUNTIFS('Sales Log'!$I$14:$I$211,"No",'Sales Log'!$T$14:$T$211,U2)/U4</f>
        <v>#DIV/0!</v>
      </c>
      <c r="V3" s="71" t="e">
        <f>COUNTIFS('Sales Log'!$I$14:$I$211,"No",'Sales Log'!$T$14:$T$211,V2)/V4</f>
        <v>#DIV/0!</v>
      </c>
      <c r="W3" s="71" t="e">
        <f>COUNTIFS('Sales Log'!$I$14:$I$211,"No",'Sales Log'!$T$14:$T$211,W2)/W4</f>
        <v>#DIV/0!</v>
      </c>
      <c r="X3" s="71" t="e">
        <f>COUNTIFS('Sales Log'!$I$14:$I$211,"No",'Sales Log'!$T$14:$T$211,X2)/X4</f>
        <v>#DIV/0!</v>
      </c>
      <c r="Y3" s="71" t="e">
        <f>COUNTIFS('Sales Log'!$I$14:$I$211,"No",'Sales Log'!$T$14:$T$211,Y2)/Y4</f>
        <v>#DIV/0!</v>
      </c>
      <c r="Z3" s="71" t="e">
        <f>COUNTIFS('Sales Log'!$I$14:$I$211,"No",'Sales Log'!$T$14:$T$211,Z2)/Z4</f>
        <v>#DIV/0!</v>
      </c>
      <c r="AA3" s="71" t="e">
        <f>COUNTIFS('Sales Log'!$I$14:$I$211,"No",'Sales Log'!$T$14:$T$211,AA2)/AA4</f>
        <v>#DIV/0!</v>
      </c>
      <c r="AB3" s="71" t="e">
        <f>COUNTIFS('Sales Log'!$I$14:$I$211,"No",'Sales Log'!$T$14:$T$211,AB2)/AB4</f>
        <v>#DIV/0!</v>
      </c>
      <c r="AC3" s="71" t="e">
        <f>COUNTIFS('Sales Log'!$I$14:$I$211,"No",'Sales Log'!$T$14:$T$211,AC2)/AC4</f>
        <v>#DIV/0!</v>
      </c>
      <c r="AD3" s="71" t="e">
        <f>COUNTIFS('Sales Log'!$I$14:$I$211,"No",'Sales Log'!$T$14:$T$211,AD2)/AD4</f>
        <v>#DIV/0!</v>
      </c>
      <c r="AE3" s="71" t="e">
        <f>COUNTIFS('Sales Log'!$I$14:$I$211,"No",'Sales Log'!$T$14:$T$211,AE2)/AE4</f>
        <v>#DIV/0!</v>
      </c>
      <c r="AF3" s="71" t="e">
        <f>COUNTIFS('Sales Log'!$I$14:$I$211,"No",'Sales Log'!$T$14:$T$211,AF2)/AF4</f>
        <v>#DIV/0!</v>
      </c>
      <c r="AG3" s="71" t="e">
        <f>COUNTIFS('Sales Log'!$I$14:$I$211,"No",'Sales Log'!$T$14:$T$211,AG2)/AG4</f>
        <v>#DIV/0!</v>
      </c>
      <c r="AH3" s="71" t="e">
        <f>COUNTIFS('Sales Log'!$I$14:$I$211,"No",'Sales Log'!$T$14:$T$211,AH2)/AH4</f>
        <v>#DIV/0!</v>
      </c>
      <c r="AI3" s="71" t="e">
        <f>COUNTIFS('Sales Log'!$I$14:$I$211,"No",'Sales Log'!$T$14:$T$211,AI2)/AI4</f>
        <v>#DIV/0!</v>
      </c>
      <c r="AJ3" s="71" t="e">
        <f>COUNTIFS('Sales Log'!$I$14:$I$211,"No",'Sales Log'!$T$14:$T$211,AJ2)/AJ4</f>
        <v>#DIV/0!</v>
      </c>
      <c r="AK3" s="71" t="e">
        <f>COUNTIFS('Sales Log'!$I$14:$I$211,"No",'Sales Log'!$T$14:$T$211,AK2)/AK4</f>
        <v>#DIV/0!</v>
      </c>
      <c r="AL3" s="71" t="e">
        <f>COUNTIFS('Sales Log'!$I$14:$I$211,"No",'Sales Log'!$T$14:$T$211,AL2)/AL4</f>
        <v>#DIV/0!</v>
      </c>
      <c r="AM3" s="71" t="e">
        <f>COUNTIFS('Sales Log'!$I$14:$I$211,"No",'Sales Log'!$T$14:$T$211,AM2)/AM4</f>
        <v>#DIV/0!</v>
      </c>
      <c r="AN3" s="71" t="e">
        <f>COUNTIFS('Sales Log'!$I$14:$I$211,"No",'Sales Log'!$T$14:$T$211,AN2)/AN4</f>
        <v>#DIV/0!</v>
      </c>
      <c r="AO3" s="71" t="e">
        <f>COUNTIFS('Sales Log'!$I$14:$I$211,"No",'Sales Log'!$T$14:$T$211,AO2)/AO4</f>
        <v>#DIV/0!</v>
      </c>
      <c r="AP3" s="71" t="e">
        <f>COUNTIFS('Sales Log'!$I$14:$I$211,"No",'Sales Log'!$T$14:$T$211,AP2)/AP4</f>
        <v>#DIV/0!</v>
      </c>
      <c r="AQ3" s="71" t="e">
        <f>COUNTIFS('Sales Log'!$I$14:$I$211,"No",'Sales Log'!$T$14:$T$211,AQ2)/AQ4</f>
        <v>#DIV/0!</v>
      </c>
      <c r="AR3" s="71" t="e">
        <f>COUNTIFS('Sales Log'!$I$14:$I$211,"No",'Sales Log'!$T$14:$T$211,AR2)/AR4</f>
        <v>#DIV/0!</v>
      </c>
      <c r="AS3" s="71" t="e">
        <f>COUNTIFS('Sales Log'!$I$14:$I$211,"No",'Sales Log'!$T$14:$T$211,AS2)/AS4</f>
        <v>#DIV/0!</v>
      </c>
      <c r="AT3" s="71" t="e">
        <f>COUNTIFS('Sales Log'!$I$14:$I$211,"No",'Sales Log'!$T$14:$T$211,AT2)/AT4</f>
        <v>#DIV/0!</v>
      </c>
      <c r="AU3" s="71" t="e">
        <f>COUNTIFS('Sales Log'!$I$14:$I$211,"No",'Sales Log'!$T$14:$T$211,AU2)/AU4</f>
        <v>#DIV/0!</v>
      </c>
      <c r="AV3" s="71" t="e">
        <f>COUNTIFS('Sales Log'!$I$14:$I$211,"No",'Sales Log'!$T$14:$T$211,AV2)/AV4</f>
        <v>#DIV/0!</v>
      </c>
      <c r="AW3" s="71" t="e">
        <f>COUNTIFS('Sales Log'!$I$14:$I$211,"No",'Sales Log'!$T$14:$T$211,AW2)/AW4</f>
        <v>#DIV/0!</v>
      </c>
      <c r="AX3" s="71" t="e">
        <f>COUNTIFS('Sales Log'!$I$14:$I$211,"No",'Sales Log'!$T$14:$T$211,AX2)/AX4</f>
        <v>#DIV/0!</v>
      </c>
      <c r="AY3" s="71" t="e">
        <f>COUNTIFS('Sales Log'!$I$14:$I$211,"No",'Sales Log'!$T$14:$T$211,AY2)/AY4</f>
        <v>#DIV/0!</v>
      </c>
      <c r="AZ3" s="71" t="e">
        <f>COUNTIFS('Sales Log'!$I$14:$I$211,"No",'Sales Log'!$T$14:$T$211,AZ2)/AZ4</f>
        <v>#DIV/0!</v>
      </c>
      <c r="BA3" s="71" t="e">
        <f>COUNTIFS('Sales Log'!$I$14:$I$211,"No",'Sales Log'!$T$14:$T$211,BA2)/BA4</f>
        <v>#DIV/0!</v>
      </c>
      <c r="BB3" s="71" t="e">
        <f>COUNTIFS('Sales Log'!$I$14:$I$211,"No",'Sales Log'!$T$14:$T$211,BB2)/BB4</f>
        <v>#DIV/0!</v>
      </c>
      <c r="BC3" s="71" t="e">
        <f>COUNTIFS('Sales Log'!$I$14:$I$211,"No",'Sales Log'!$T$14:$T$211,BC2)/BC4</f>
        <v>#DIV/0!</v>
      </c>
      <c r="BD3" s="71" t="e">
        <f>COUNTIFS('Sales Log'!$I$14:$I$211,"No",'Sales Log'!$T$14:$T$211,BD2)/BD4</f>
        <v>#DIV/0!</v>
      </c>
      <c r="BE3" s="71" t="e">
        <f>COUNTIFS('Sales Log'!$I$14:$I$211,"No",'Sales Log'!$T$14:$T$211,BE2)/BE4</f>
        <v>#DIV/0!</v>
      </c>
      <c r="BF3" s="71" t="e">
        <f>COUNTIFS('Sales Log'!$I$14:$I$211,"No",'Sales Log'!$T$14:$T$211,BF2)/BF4</f>
        <v>#DIV/0!</v>
      </c>
      <c r="BG3" s="71" t="e">
        <f>COUNTIFS('Sales Log'!$I$14:$I$211,"No",'Sales Log'!$T$14:$T$211,BG2)/BG4</f>
        <v>#DIV/0!</v>
      </c>
      <c r="BH3" s="71" t="e">
        <f>COUNTIFS('Sales Log'!$I$14:$I$211,"No",'Sales Log'!$T$14:$T$211,BH2)/BH4</f>
        <v>#DIV/0!</v>
      </c>
      <c r="BI3" s="71" t="e">
        <f>COUNTIFS('Sales Log'!$I$14:$I$211,"No",'Sales Log'!$T$14:$T$211,BI2)/BI4</f>
        <v>#DIV/0!</v>
      </c>
      <c r="BJ3" s="71" t="e">
        <f>COUNTIFS('Sales Log'!$I$14:$I$211,"No",'Sales Log'!$T$14:$T$211,BJ2)/BJ4</f>
        <v>#DIV/0!</v>
      </c>
      <c r="BK3" s="71" t="e">
        <f>COUNTIFS('Sales Log'!$I$14:$I$211,"No",'Sales Log'!$T$14:$T$211,BK2)/BK4</f>
        <v>#DIV/0!</v>
      </c>
    </row>
    <row r="4" spans="1:63" ht="22.5" customHeight="1">
      <c r="A4" s="70" t="s">
        <v>227</v>
      </c>
      <c r="B4" s="72">
        <f>'Scoreboard Total'!B3</f>
        <v>58</v>
      </c>
      <c r="C4" s="85">
        <f>COUNTIF('Sales Log'!$T$14:$T$211,C2)</f>
        <v>0</v>
      </c>
      <c r="D4" s="85">
        <f>COUNTIF('Sales Log'!$T$14:$T$211,D2)</f>
        <v>0</v>
      </c>
      <c r="E4" s="85">
        <f>COUNTIF('Sales Log'!$T$14:$T$211,E2)</f>
        <v>0</v>
      </c>
      <c r="F4" s="85">
        <f>COUNTIF('Sales Log'!$T$14:$T$211,F2)</f>
        <v>0</v>
      </c>
      <c r="G4" s="85">
        <f>COUNTIF('Sales Log'!$T$14:$T$211,G2)</f>
        <v>0</v>
      </c>
      <c r="H4" s="85">
        <f>COUNTIF('Sales Log'!$T$14:$T$211,H2)</f>
        <v>0</v>
      </c>
      <c r="I4" s="85">
        <f>COUNTIF('Sales Log'!$T$14:$T$211,I2)</f>
        <v>0</v>
      </c>
      <c r="J4" s="85">
        <f>COUNTIF('Sales Log'!$T$14:$T$211,J2)</f>
        <v>0</v>
      </c>
      <c r="K4" s="85">
        <f>COUNTIF('Sales Log'!$T$14:$T$211,K2)</f>
        <v>0</v>
      </c>
      <c r="L4" s="85">
        <f>COUNTIF('Sales Log'!$T$14:$T$211,L2)</f>
        <v>0</v>
      </c>
      <c r="M4" s="85">
        <f>COUNTIF('Sales Log'!$T$14:$T$211,M2)</f>
        <v>0</v>
      </c>
      <c r="N4" s="85">
        <f>COUNTIF('Sales Log'!$T$14:$T$211,N2)</f>
        <v>0</v>
      </c>
      <c r="O4" s="85">
        <f>COUNTIF('Sales Log'!$T$14:$T$211,O2)</f>
        <v>0</v>
      </c>
      <c r="P4" s="85">
        <f>COUNTIF('Sales Log'!$T$14:$T$211,P2)</f>
        <v>0</v>
      </c>
      <c r="Q4" s="85">
        <f>COUNTIF('Sales Log'!$T$14:$T$211,Q2)</f>
        <v>0</v>
      </c>
      <c r="R4" s="85">
        <f>COUNTIF('Sales Log'!$T$14:$T$211,R2)</f>
        <v>0</v>
      </c>
      <c r="S4" s="85">
        <f>COUNTIF('Sales Log'!$T$14:$T$211,S2)</f>
        <v>0</v>
      </c>
      <c r="T4" s="85">
        <f>COUNTIF('Sales Log'!$T$14:$T$211,T2)</f>
        <v>0</v>
      </c>
      <c r="U4" s="85">
        <f>COUNTIF('Sales Log'!$T$14:$T$211,U2)</f>
        <v>0</v>
      </c>
      <c r="V4" s="85">
        <f>COUNTIF('Sales Log'!$T$14:$T$211,V2)</f>
        <v>0</v>
      </c>
      <c r="W4" s="85">
        <f>COUNTIF('Sales Log'!$T$14:$T$211,W2)</f>
        <v>0</v>
      </c>
      <c r="X4" s="85">
        <f>COUNTIF('Sales Log'!$T$14:$T$211,X2)</f>
        <v>0</v>
      </c>
      <c r="Y4" s="85">
        <f>COUNTIF('Sales Log'!$T$14:$T$211,Y2)</f>
        <v>0</v>
      </c>
      <c r="Z4" s="85">
        <f>COUNTIF('Sales Log'!$T$14:$T$211,Z2)</f>
        <v>0</v>
      </c>
      <c r="AA4" s="85">
        <f>COUNTIF('Sales Log'!$T$14:$T$211,AA2)</f>
        <v>0</v>
      </c>
      <c r="AB4" s="85">
        <f>COUNTIF('Sales Log'!$T$14:$T$211,AB2)</f>
        <v>0</v>
      </c>
      <c r="AC4" s="85">
        <f>COUNTIF('Sales Log'!$T$14:$T$211,AC2)</f>
        <v>0</v>
      </c>
      <c r="AD4" s="85">
        <f>COUNTIF('Sales Log'!$T$14:$T$211,AD2)</f>
        <v>0</v>
      </c>
      <c r="AE4" s="85">
        <f>COUNTIF('Sales Log'!$T$14:$T$211,AE2)</f>
        <v>0</v>
      </c>
      <c r="AF4" s="85">
        <f>COUNTIF('Sales Log'!$T$14:$T$211,AF2)</f>
        <v>0</v>
      </c>
      <c r="AG4" s="85">
        <f>COUNTIF('Sales Log'!$T$14:$T$211,AG2)</f>
        <v>0</v>
      </c>
      <c r="AH4" s="85">
        <f>COUNTIF('Sales Log'!$T$14:$T$211,AH2)</f>
        <v>0</v>
      </c>
      <c r="AI4" s="85">
        <f>COUNTIF('Sales Log'!$T$14:$T$211,AI2)</f>
        <v>0</v>
      </c>
      <c r="AJ4" s="85">
        <f>COUNTIF('Sales Log'!$T$14:$T$211,AJ2)</f>
        <v>0</v>
      </c>
      <c r="AK4" s="85">
        <f>COUNTIF('Sales Log'!$T$14:$T$211,AK2)</f>
        <v>0</v>
      </c>
      <c r="AL4" s="85">
        <f>COUNTIF('Sales Log'!$T$14:$T$211,AL2)</f>
        <v>0</v>
      </c>
      <c r="AM4" s="85">
        <f>COUNTIF('Sales Log'!$T$14:$T$211,AM2)</f>
        <v>0</v>
      </c>
      <c r="AN4" s="85">
        <f>COUNTIF('Sales Log'!$T$14:$T$211,AN2)</f>
        <v>0</v>
      </c>
      <c r="AO4" s="85">
        <f>COUNTIF('Sales Log'!$T$14:$T$211,AO2)</f>
        <v>0</v>
      </c>
      <c r="AP4" s="85">
        <f>COUNTIF('Sales Log'!$T$14:$T$211,AP2)</f>
        <v>0</v>
      </c>
      <c r="AQ4" s="85">
        <f>COUNTIF('Sales Log'!$T$14:$T$211,AQ2)</f>
        <v>0</v>
      </c>
      <c r="AR4" s="85">
        <f>COUNTIF('Sales Log'!$T$14:$T$211,AR2)</f>
        <v>0</v>
      </c>
      <c r="AS4" s="85">
        <f>COUNTIF('Sales Log'!$T$14:$T$211,AS2)</f>
        <v>0</v>
      </c>
      <c r="AT4" s="85">
        <f>COUNTIF('Sales Log'!$T$14:$T$211,AT2)</f>
        <v>0</v>
      </c>
      <c r="AU4" s="85">
        <f>COUNTIF('Sales Log'!$T$14:$T$211,AU2)</f>
        <v>0</v>
      </c>
      <c r="AV4" s="85">
        <f>COUNTIF('Sales Log'!$T$14:$T$211,AV2)</f>
        <v>0</v>
      </c>
      <c r="AW4" s="85">
        <f>COUNTIF('Sales Log'!$T$14:$T$211,AW2)</f>
        <v>0</v>
      </c>
      <c r="AX4" s="85">
        <f>COUNTIF('Sales Log'!$T$14:$T$211,AX2)</f>
        <v>0</v>
      </c>
      <c r="AY4" s="85">
        <f>COUNTIF('Sales Log'!$T$14:$T$211,AY2)</f>
        <v>0</v>
      </c>
      <c r="AZ4" s="85">
        <f>COUNTIF('Sales Log'!$T$14:$T$211,AZ2)</f>
        <v>0</v>
      </c>
      <c r="BA4" s="85">
        <f>COUNTIF('Sales Log'!$T$14:$T$211,BA2)</f>
        <v>0</v>
      </c>
      <c r="BB4" s="85">
        <f>COUNTIF('Sales Log'!$T$14:$T$211,BB2)</f>
        <v>0</v>
      </c>
      <c r="BC4" s="85">
        <f>COUNTIF('Sales Log'!$T$14:$T$211,BC2)</f>
        <v>0</v>
      </c>
      <c r="BD4" s="85">
        <f>COUNTIF('Sales Log'!$T$14:$T$211,BD2)</f>
        <v>0</v>
      </c>
      <c r="BE4" s="85">
        <f>COUNTIF('Sales Log'!$T$14:$T$211,BE2)</f>
        <v>0</v>
      </c>
      <c r="BF4" s="85">
        <f>COUNTIF('Sales Log'!$T$14:$T$211,BF2)</f>
        <v>0</v>
      </c>
      <c r="BG4" s="85">
        <f>COUNTIF('Sales Log'!$T$14:$T$211,BG2)</f>
        <v>0</v>
      </c>
      <c r="BH4" s="85">
        <f>COUNTIF('Sales Log'!$T$14:$T$211,BH2)</f>
        <v>0</v>
      </c>
      <c r="BI4" s="85">
        <f>COUNTIF('Sales Log'!$T$14:$T$211,BI2)</f>
        <v>0</v>
      </c>
      <c r="BJ4" s="85">
        <f>COUNTIF('Sales Log'!$T$14:$T$211,BJ2)</f>
        <v>0</v>
      </c>
      <c r="BK4" s="85">
        <f>COUNTIF('Sales Log'!$T$14:$T$211,BK2)</f>
        <v>0</v>
      </c>
    </row>
    <row r="5" spans="1:63" ht="21.75" customHeight="1">
      <c r="A5" s="70" t="s">
        <v>228</v>
      </c>
      <c r="B5" s="73">
        <f>'Sales Log'!$F$212</f>
        <v>25.431034482758619</v>
      </c>
      <c r="C5" s="73" t="e">
        <f ca="1">AVERAGEIF('Sales Log'!$T$14:$T$211,C2,'Sales Log'!$F$14:$F$207)</f>
        <v>#DIV/0!</v>
      </c>
      <c r="D5" s="73" t="e">
        <f ca="1">AVERAGEIF('Sales Log'!$T$14:$T$211,D2,'Sales Log'!$F$14:$F$207)</f>
        <v>#DIV/0!</v>
      </c>
      <c r="E5" s="73" t="e">
        <f ca="1">AVERAGEIF('Sales Log'!$T$14:$T$211,E2,'Sales Log'!$F$14:$F$207)</f>
        <v>#DIV/0!</v>
      </c>
      <c r="F5" s="73" t="e">
        <f ca="1">AVERAGEIF('Sales Log'!$T$14:$T$211,F2,'Sales Log'!$F$14:$F$207)</f>
        <v>#DIV/0!</v>
      </c>
      <c r="G5" s="73" t="e">
        <f ca="1">AVERAGEIF('Sales Log'!$T$14:$T$211,G2,'Sales Log'!$F$14:$F$207)</f>
        <v>#DIV/0!</v>
      </c>
      <c r="H5" s="73" t="e">
        <f ca="1">AVERAGEIF('Sales Log'!$T$14:$T$211,H2,'Sales Log'!$F$14:$F$207)</f>
        <v>#DIV/0!</v>
      </c>
      <c r="I5" s="73" t="e">
        <f ca="1">AVERAGEIF('Sales Log'!$T$14:$T$211,I2,'Sales Log'!$F$14:$F$207)</f>
        <v>#DIV/0!</v>
      </c>
      <c r="J5" s="73" t="e">
        <f ca="1">AVERAGEIF('Sales Log'!$T$14:$T$211,J2,'Sales Log'!$F$14:$F$207)</f>
        <v>#DIV/0!</v>
      </c>
      <c r="K5" s="73" t="e">
        <f ca="1">AVERAGEIF('Sales Log'!$T$14:$T$211,K2,'Sales Log'!$F$14:$F$207)</f>
        <v>#DIV/0!</v>
      </c>
      <c r="L5" s="73" t="e">
        <f ca="1">AVERAGEIF('Sales Log'!$T$14:$T$211,L2,'Sales Log'!$F$14:$F$207)</f>
        <v>#DIV/0!</v>
      </c>
      <c r="M5" s="73" t="e">
        <f ca="1">AVERAGEIF('Sales Log'!$T$14:$T$211,M2,'Sales Log'!$F$14:$F$207)</f>
        <v>#DIV/0!</v>
      </c>
      <c r="N5" s="73" t="e">
        <f ca="1">AVERAGEIF('Sales Log'!$T$14:$T$211,N2,'Sales Log'!$F$14:$F$207)</f>
        <v>#DIV/0!</v>
      </c>
      <c r="O5" s="73" t="e">
        <f ca="1">AVERAGEIF('Sales Log'!$T$14:$T$211,O2,'Sales Log'!$F$14:$F$207)</f>
        <v>#DIV/0!</v>
      </c>
      <c r="P5" s="73" t="e">
        <f ca="1">AVERAGEIF('Sales Log'!$T$14:$T$211,P2,'Sales Log'!$F$14:$F$207)</f>
        <v>#DIV/0!</v>
      </c>
      <c r="Q5" s="73" t="e">
        <f ca="1">AVERAGEIF('Sales Log'!$T$14:$T$211,Q2,'Sales Log'!$F$14:$F$207)</f>
        <v>#DIV/0!</v>
      </c>
      <c r="R5" s="73" t="e">
        <f ca="1">AVERAGEIF('Sales Log'!$T$14:$T$211,R2,'Sales Log'!$F$14:$F$207)</f>
        <v>#DIV/0!</v>
      </c>
      <c r="S5" s="73" t="e">
        <f ca="1">AVERAGEIF('Sales Log'!$T$14:$T$211,S2,'Sales Log'!$F$14:$F$207)</f>
        <v>#DIV/0!</v>
      </c>
      <c r="T5" s="73" t="e">
        <f ca="1">AVERAGEIF('Sales Log'!$T$14:$T$211,T2,'Sales Log'!$F$14:$F$207)</f>
        <v>#DIV/0!</v>
      </c>
      <c r="U5" s="73" t="e">
        <f ca="1">AVERAGEIF('Sales Log'!$T$14:$T$211,U2,'Sales Log'!$F$14:$F$207)</f>
        <v>#DIV/0!</v>
      </c>
      <c r="V5" s="73" t="e">
        <f ca="1">AVERAGEIF('Sales Log'!$T$14:$T$211,V2,'Sales Log'!$F$14:$F$207)</f>
        <v>#DIV/0!</v>
      </c>
      <c r="W5" s="73" t="e">
        <f ca="1">AVERAGEIF('Sales Log'!$T$14:$T$211,W2,'Sales Log'!$F$14:$F$207)</f>
        <v>#DIV/0!</v>
      </c>
      <c r="X5" s="73" t="e">
        <f ca="1">AVERAGEIF('Sales Log'!$T$14:$T$211,X2,'Sales Log'!$F$14:$F$207)</f>
        <v>#DIV/0!</v>
      </c>
      <c r="Y5" s="73" t="e">
        <f ca="1">AVERAGEIF('Sales Log'!$T$14:$T$211,Y2,'Sales Log'!$F$14:$F$207)</f>
        <v>#DIV/0!</v>
      </c>
      <c r="Z5" s="73" t="e">
        <f ca="1">AVERAGEIF('Sales Log'!$T$14:$T$211,Z2,'Sales Log'!$F$14:$F$207)</f>
        <v>#DIV/0!</v>
      </c>
      <c r="AA5" s="73" t="e">
        <f ca="1">AVERAGEIF('Sales Log'!$T$14:$T$211,AA2,'Sales Log'!$F$14:$F$207)</f>
        <v>#DIV/0!</v>
      </c>
      <c r="AB5" s="73" t="e">
        <f ca="1">AVERAGEIF('Sales Log'!$T$14:$T$211,AB2,'Sales Log'!$F$14:$F$207)</f>
        <v>#DIV/0!</v>
      </c>
      <c r="AC5" s="73" t="e">
        <f ca="1">AVERAGEIF('Sales Log'!$T$14:$T$211,AC2,'Sales Log'!$F$14:$F$207)</f>
        <v>#DIV/0!</v>
      </c>
      <c r="AD5" s="73" t="e">
        <f ca="1">AVERAGEIF('Sales Log'!$T$14:$T$211,AD2,'Sales Log'!$F$14:$F$207)</f>
        <v>#DIV/0!</v>
      </c>
      <c r="AE5" s="73" t="e">
        <f ca="1">AVERAGEIF('Sales Log'!$T$14:$T$211,AE2,'Sales Log'!$F$14:$F$207)</f>
        <v>#DIV/0!</v>
      </c>
      <c r="AF5" s="73" t="e">
        <f ca="1">AVERAGEIF('Sales Log'!$T$14:$T$211,AF2,'Sales Log'!$F$14:$F$207)</f>
        <v>#DIV/0!</v>
      </c>
      <c r="AG5" s="73" t="e">
        <f ca="1">AVERAGEIF('Sales Log'!$T$14:$T$211,AG2,'Sales Log'!$F$14:$F$207)</f>
        <v>#DIV/0!</v>
      </c>
      <c r="AH5" s="73" t="e">
        <f ca="1">AVERAGEIF('Sales Log'!$T$14:$T$211,AH2,'Sales Log'!$F$14:$F$207)</f>
        <v>#DIV/0!</v>
      </c>
      <c r="AI5" s="73" t="e">
        <f ca="1">AVERAGEIF('Sales Log'!$T$14:$T$211,AI2,'Sales Log'!$F$14:$F$207)</f>
        <v>#DIV/0!</v>
      </c>
      <c r="AJ5" s="73" t="e">
        <f ca="1">AVERAGEIF('Sales Log'!$T$14:$T$211,AJ2,'Sales Log'!$F$14:$F$207)</f>
        <v>#DIV/0!</v>
      </c>
      <c r="AK5" s="73" t="e">
        <f ca="1">AVERAGEIF('Sales Log'!$T$14:$T$211,AK2,'Sales Log'!$F$14:$F$207)</f>
        <v>#DIV/0!</v>
      </c>
      <c r="AL5" s="73" t="e">
        <f ca="1">AVERAGEIF('Sales Log'!$T$14:$T$211,AL2,'Sales Log'!$F$14:$F$207)</f>
        <v>#DIV/0!</v>
      </c>
      <c r="AM5" s="73" t="e">
        <f ca="1">AVERAGEIF('Sales Log'!$T$14:$T$211,AM2,'Sales Log'!$F$14:$F$207)</f>
        <v>#DIV/0!</v>
      </c>
      <c r="AN5" s="73" t="e">
        <f ca="1">AVERAGEIF('Sales Log'!$T$14:$T$211,AN2,'Sales Log'!$F$14:$F$207)</f>
        <v>#DIV/0!</v>
      </c>
      <c r="AO5" s="73" t="e">
        <f ca="1">AVERAGEIF('Sales Log'!$T$14:$T$211,AO2,'Sales Log'!$F$14:$F$207)</f>
        <v>#DIV/0!</v>
      </c>
      <c r="AP5" s="73" t="e">
        <f ca="1">AVERAGEIF('Sales Log'!$T$14:$T$211,AP2,'Sales Log'!$F$14:$F$207)</f>
        <v>#DIV/0!</v>
      </c>
      <c r="AQ5" s="73" t="e">
        <f ca="1">AVERAGEIF('Sales Log'!$T$14:$T$211,AQ2,'Sales Log'!$F$14:$F$207)</f>
        <v>#DIV/0!</v>
      </c>
      <c r="AR5" s="73" t="e">
        <f ca="1">AVERAGEIF('Sales Log'!$T$14:$T$211,AR2,'Sales Log'!$F$14:$F$207)</f>
        <v>#DIV/0!</v>
      </c>
      <c r="AS5" s="73" t="e">
        <f ca="1">AVERAGEIF('Sales Log'!$T$14:$T$211,AS2,'Sales Log'!$F$14:$F$207)</f>
        <v>#DIV/0!</v>
      </c>
      <c r="AT5" s="73" t="e">
        <f ca="1">AVERAGEIF('Sales Log'!$T$14:$T$211,AT2,'Sales Log'!$F$14:$F$207)</f>
        <v>#DIV/0!</v>
      </c>
      <c r="AU5" s="73" t="e">
        <f ca="1">AVERAGEIF('Sales Log'!$T$14:$T$211,AU2,'Sales Log'!$F$14:$F$207)</f>
        <v>#DIV/0!</v>
      </c>
      <c r="AV5" s="73" t="e">
        <f ca="1">AVERAGEIF('Sales Log'!$T$14:$T$211,AV2,'Sales Log'!$F$14:$F$207)</f>
        <v>#DIV/0!</v>
      </c>
      <c r="AW5" s="73" t="e">
        <f ca="1">AVERAGEIF('Sales Log'!$T$14:$T$211,AW2,'Sales Log'!$F$14:$F$207)</f>
        <v>#DIV/0!</v>
      </c>
      <c r="AX5" s="73" t="e">
        <f ca="1">AVERAGEIF('Sales Log'!$T$14:$T$211,AX2,'Sales Log'!$F$14:$F$207)</f>
        <v>#DIV/0!</v>
      </c>
      <c r="AY5" s="73" t="e">
        <f ca="1">AVERAGEIF('Sales Log'!$T$14:$T$211,AY2,'Sales Log'!$F$14:$F$207)</f>
        <v>#DIV/0!</v>
      </c>
      <c r="AZ5" s="73" t="e">
        <f ca="1">AVERAGEIF('Sales Log'!$T$14:$T$211,AZ2,'Sales Log'!$F$14:$F$207)</f>
        <v>#DIV/0!</v>
      </c>
      <c r="BA5" s="73" t="e">
        <f ca="1">AVERAGEIF('Sales Log'!$T$14:$T$211,BA2,'Sales Log'!$F$14:$F$207)</f>
        <v>#DIV/0!</v>
      </c>
      <c r="BB5" s="73" t="e">
        <f ca="1">AVERAGEIF('Sales Log'!$T$14:$T$211,BB2,'Sales Log'!$F$14:$F$207)</f>
        <v>#DIV/0!</v>
      </c>
      <c r="BC5" s="73" t="e">
        <f ca="1">AVERAGEIF('Sales Log'!$T$14:$T$211,BC2,'Sales Log'!$F$14:$F$207)</f>
        <v>#DIV/0!</v>
      </c>
      <c r="BD5" s="73" t="e">
        <f ca="1">AVERAGEIF('Sales Log'!$T$14:$T$211,BD2,'Sales Log'!$F$14:$F$207)</f>
        <v>#DIV/0!</v>
      </c>
      <c r="BE5" s="73" t="e">
        <f ca="1">AVERAGEIF('Sales Log'!$T$14:$T$211,BE2,'Sales Log'!$F$14:$F$207)</f>
        <v>#DIV/0!</v>
      </c>
      <c r="BF5" s="73" t="e">
        <f ca="1">AVERAGEIF('Sales Log'!$T$14:$T$211,BF2,'Sales Log'!$F$14:$F$207)</f>
        <v>#DIV/0!</v>
      </c>
      <c r="BG5" s="73" t="e">
        <f ca="1">AVERAGEIF('Sales Log'!$T$14:$T$211,BG2,'Sales Log'!$F$14:$F$207)</f>
        <v>#DIV/0!</v>
      </c>
      <c r="BH5" s="73" t="e">
        <f ca="1">AVERAGEIF('Sales Log'!$T$14:$T$211,BH2,'Sales Log'!$F$14:$F$207)</f>
        <v>#DIV/0!</v>
      </c>
      <c r="BI5" s="73" t="e">
        <f ca="1">AVERAGEIF('Sales Log'!$T$14:$T$211,BI2,'Sales Log'!$F$14:$F$207)</f>
        <v>#DIV/0!</v>
      </c>
      <c r="BJ5" s="73" t="e">
        <f ca="1">AVERAGEIF('Sales Log'!$T$14:$T$211,BJ2,'Sales Log'!$F$14:$F$207)</f>
        <v>#DIV/0!</v>
      </c>
      <c r="BK5" s="73" t="e">
        <f ca="1">AVERAGEIF('Sales Log'!$T$14:$T$211,BK2,'Sales Log'!$F$14:$F$207)</f>
        <v>#DIV/0!</v>
      </c>
    </row>
    <row r="6" spans="1:63" ht="22.5" customHeight="1">
      <c r="A6" s="70" t="s">
        <v>229</v>
      </c>
      <c r="B6" s="74">
        <f>'Sales Log'!$J$212</f>
        <v>35875.982456140351</v>
      </c>
      <c r="C6" s="74" t="e">
        <f>AVERAGEIF('Sales Log'!$T$14:$T$211,C2,'Sales Log'!$J$14:$J$211)</f>
        <v>#DIV/0!</v>
      </c>
      <c r="D6" s="74" t="e">
        <f>AVERAGEIF('Sales Log'!$T$14:$T$211,D2,'Sales Log'!$J$14:$J$211)</f>
        <v>#DIV/0!</v>
      </c>
      <c r="E6" s="74" t="e">
        <f>AVERAGEIF('Sales Log'!$T$14:$T$211,E2,'Sales Log'!$J$14:$J$211)</f>
        <v>#DIV/0!</v>
      </c>
      <c r="F6" s="74" t="e">
        <f>AVERAGEIF('Sales Log'!$T$14:$T$211,F2,'Sales Log'!$J$14:$J$211)</f>
        <v>#DIV/0!</v>
      </c>
      <c r="G6" s="74" t="e">
        <f>AVERAGEIF('Sales Log'!$T$14:$T$211,G2,'Sales Log'!$J$14:$J$211)</f>
        <v>#DIV/0!</v>
      </c>
      <c r="H6" s="74" t="e">
        <f>AVERAGEIF('Sales Log'!$T$14:$T$211,H2,'Sales Log'!$J$14:$J$211)</f>
        <v>#DIV/0!</v>
      </c>
      <c r="I6" s="74" t="e">
        <f>AVERAGEIF('Sales Log'!$T$14:$T$211,I2,'Sales Log'!$J$14:$J$211)</f>
        <v>#DIV/0!</v>
      </c>
      <c r="J6" s="74" t="e">
        <f>AVERAGEIF('Sales Log'!$T$14:$T$211,J2,'Sales Log'!$J$14:$J$211)</f>
        <v>#DIV/0!</v>
      </c>
      <c r="K6" s="74" t="e">
        <f>AVERAGEIF('Sales Log'!$T$14:$T$211,K2,'Sales Log'!$J$14:$J$211)</f>
        <v>#DIV/0!</v>
      </c>
      <c r="L6" s="74" t="e">
        <f>AVERAGEIF('Sales Log'!$T$14:$T$211,L2,'Sales Log'!$J$14:$J$211)</f>
        <v>#DIV/0!</v>
      </c>
      <c r="M6" s="74" t="e">
        <f>AVERAGEIF('Sales Log'!$T$14:$T$211,M2,'Sales Log'!$J$14:$J$211)</f>
        <v>#DIV/0!</v>
      </c>
      <c r="N6" s="74" t="e">
        <f>AVERAGEIF('Sales Log'!$T$14:$T$211,N2,'Sales Log'!$J$14:$J$211)</f>
        <v>#DIV/0!</v>
      </c>
      <c r="O6" s="74" t="e">
        <f>AVERAGEIF('Sales Log'!$T$14:$T$211,O2,'Sales Log'!$J$14:$J$211)</f>
        <v>#DIV/0!</v>
      </c>
      <c r="P6" s="74" t="e">
        <f>AVERAGEIF('Sales Log'!$T$14:$T$211,P2,'Sales Log'!$J$14:$J$211)</f>
        <v>#DIV/0!</v>
      </c>
      <c r="Q6" s="74" t="e">
        <f>AVERAGEIF('Sales Log'!$T$14:$T$211,Q2,'Sales Log'!$J$14:$J$211)</f>
        <v>#DIV/0!</v>
      </c>
      <c r="R6" s="74" t="e">
        <f>AVERAGEIF('Sales Log'!$T$14:$T$211,R2,'Sales Log'!$J$14:$J$211)</f>
        <v>#DIV/0!</v>
      </c>
      <c r="S6" s="74" t="e">
        <f>AVERAGEIF('Sales Log'!$T$14:$T$211,S2,'Sales Log'!$J$14:$J$211)</f>
        <v>#DIV/0!</v>
      </c>
      <c r="T6" s="74" t="e">
        <f>AVERAGEIF('Sales Log'!$T$14:$T$211,T2,'Sales Log'!$J$14:$J$211)</f>
        <v>#DIV/0!</v>
      </c>
      <c r="U6" s="74" t="e">
        <f>AVERAGEIF('Sales Log'!$T$14:$T$211,U2,'Sales Log'!$J$14:$J$211)</f>
        <v>#DIV/0!</v>
      </c>
      <c r="V6" s="74" t="e">
        <f>AVERAGEIF('Sales Log'!$T$14:$T$211,V2,'Sales Log'!$J$14:$J$211)</f>
        <v>#DIV/0!</v>
      </c>
      <c r="W6" s="74" t="e">
        <f>AVERAGEIF('Sales Log'!$T$14:$T$211,W2,'Sales Log'!$J$14:$J$211)</f>
        <v>#DIV/0!</v>
      </c>
      <c r="X6" s="74" t="e">
        <f>AVERAGEIF('Sales Log'!$T$14:$T$211,X2,'Sales Log'!$J$14:$J$211)</f>
        <v>#DIV/0!</v>
      </c>
      <c r="Y6" s="74" t="e">
        <f>AVERAGEIF('Sales Log'!$T$14:$T$211,Y2,'Sales Log'!$J$14:$J$211)</f>
        <v>#DIV/0!</v>
      </c>
      <c r="Z6" s="74" t="e">
        <f>AVERAGEIF('Sales Log'!$T$14:$T$211,Z2,'Sales Log'!$J$14:$J$211)</f>
        <v>#DIV/0!</v>
      </c>
      <c r="AA6" s="74" t="e">
        <f>AVERAGEIF('Sales Log'!$T$14:$T$211,AA2,'Sales Log'!$J$14:$J$211)</f>
        <v>#DIV/0!</v>
      </c>
      <c r="AB6" s="74" t="e">
        <f>AVERAGEIF('Sales Log'!$T$14:$T$211,AB2,'Sales Log'!$J$14:$J$211)</f>
        <v>#DIV/0!</v>
      </c>
      <c r="AC6" s="74" t="e">
        <f>AVERAGEIF('Sales Log'!$T$14:$T$211,AC2,'Sales Log'!$J$14:$J$211)</f>
        <v>#DIV/0!</v>
      </c>
      <c r="AD6" s="74" t="e">
        <f>AVERAGEIF('Sales Log'!$T$14:$T$211,AD2,'Sales Log'!$J$14:$J$211)</f>
        <v>#DIV/0!</v>
      </c>
      <c r="AE6" s="74" t="e">
        <f>AVERAGEIF('Sales Log'!$T$14:$T$211,AE2,'Sales Log'!$J$14:$J$211)</f>
        <v>#DIV/0!</v>
      </c>
      <c r="AF6" s="74" t="e">
        <f>AVERAGEIF('Sales Log'!$T$14:$T$211,AF2,'Sales Log'!$J$14:$J$211)</f>
        <v>#DIV/0!</v>
      </c>
      <c r="AG6" s="74" t="e">
        <f>AVERAGEIF('Sales Log'!$T$14:$T$211,AG2,'Sales Log'!$J$14:$J$211)</f>
        <v>#DIV/0!</v>
      </c>
      <c r="AH6" s="74" t="e">
        <f>AVERAGEIF('Sales Log'!$T$14:$T$211,AH2,'Sales Log'!$J$14:$J$211)</f>
        <v>#DIV/0!</v>
      </c>
      <c r="AI6" s="74" t="e">
        <f>AVERAGEIF('Sales Log'!$T$14:$T$211,AI2,'Sales Log'!$J$14:$J$211)</f>
        <v>#DIV/0!</v>
      </c>
      <c r="AJ6" s="74" t="e">
        <f>AVERAGEIF('Sales Log'!$T$14:$T$211,AJ2,'Sales Log'!$J$14:$J$211)</f>
        <v>#DIV/0!</v>
      </c>
      <c r="AK6" s="74" t="e">
        <f>AVERAGEIF('Sales Log'!$T$14:$T$211,AK2,'Sales Log'!$J$14:$J$211)</f>
        <v>#DIV/0!</v>
      </c>
      <c r="AL6" s="74" t="e">
        <f>AVERAGEIF('Sales Log'!$T$14:$T$211,AL2,'Sales Log'!$J$14:$J$211)</f>
        <v>#DIV/0!</v>
      </c>
      <c r="AM6" s="74" t="e">
        <f>AVERAGEIF('Sales Log'!$T$14:$T$211,AM2,'Sales Log'!$J$14:$J$211)</f>
        <v>#DIV/0!</v>
      </c>
      <c r="AN6" s="74" t="e">
        <f>AVERAGEIF('Sales Log'!$T$14:$T$211,AN2,'Sales Log'!$J$14:$J$211)</f>
        <v>#DIV/0!</v>
      </c>
      <c r="AO6" s="74" t="e">
        <f>AVERAGEIF('Sales Log'!$T$14:$T$211,AO2,'Sales Log'!$J$14:$J$211)</f>
        <v>#DIV/0!</v>
      </c>
      <c r="AP6" s="74" t="e">
        <f>AVERAGEIF('Sales Log'!$T$14:$T$211,AP2,'Sales Log'!$J$14:$J$211)</f>
        <v>#DIV/0!</v>
      </c>
      <c r="AQ6" s="74" t="e">
        <f>AVERAGEIF('Sales Log'!$T$14:$T$211,AQ2,'Sales Log'!$J$14:$J$211)</f>
        <v>#DIV/0!</v>
      </c>
      <c r="AR6" s="74" t="e">
        <f>AVERAGEIF('Sales Log'!$T$14:$T$211,AR2,'Sales Log'!$J$14:$J$211)</f>
        <v>#DIV/0!</v>
      </c>
      <c r="AS6" s="74" t="e">
        <f>AVERAGEIF('Sales Log'!$T$14:$T$211,AS2,'Sales Log'!$J$14:$J$211)</f>
        <v>#DIV/0!</v>
      </c>
      <c r="AT6" s="74" t="e">
        <f>AVERAGEIF('Sales Log'!$T$14:$T$211,AT2,'Sales Log'!$J$14:$J$211)</f>
        <v>#DIV/0!</v>
      </c>
      <c r="AU6" s="74" t="e">
        <f>AVERAGEIF('Sales Log'!$T$14:$T$211,AU2,'Sales Log'!$J$14:$J$211)</f>
        <v>#DIV/0!</v>
      </c>
      <c r="AV6" s="74" t="e">
        <f>AVERAGEIF('Sales Log'!$T$14:$T$211,AV2,'Sales Log'!$J$14:$J$211)</f>
        <v>#DIV/0!</v>
      </c>
      <c r="AW6" s="74" t="e">
        <f>AVERAGEIF('Sales Log'!$T$14:$T$211,AW2,'Sales Log'!$J$14:$J$211)</f>
        <v>#DIV/0!</v>
      </c>
      <c r="AX6" s="74" t="e">
        <f>AVERAGEIF('Sales Log'!$T$14:$T$211,AX2,'Sales Log'!$J$14:$J$211)</f>
        <v>#DIV/0!</v>
      </c>
      <c r="AY6" s="74" t="e">
        <f>AVERAGEIF('Sales Log'!$T$14:$T$211,AY2,'Sales Log'!$J$14:$J$211)</f>
        <v>#DIV/0!</v>
      </c>
      <c r="AZ6" s="74" t="e">
        <f>AVERAGEIF('Sales Log'!$T$14:$T$211,AZ2,'Sales Log'!$J$14:$J$211)</f>
        <v>#DIV/0!</v>
      </c>
      <c r="BA6" s="74" t="e">
        <f>AVERAGEIF('Sales Log'!$T$14:$T$211,BA2,'Sales Log'!$J$14:$J$211)</f>
        <v>#DIV/0!</v>
      </c>
      <c r="BB6" s="74" t="e">
        <f>AVERAGEIF('Sales Log'!$T$14:$T$211,BB2,'Sales Log'!$J$14:$J$211)</f>
        <v>#DIV/0!</v>
      </c>
      <c r="BC6" s="74" t="e">
        <f>AVERAGEIF('Sales Log'!$T$14:$T$211,BC2,'Sales Log'!$J$14:$J$211)</f>
        <v>#DIV/0!</v>
      </c>
      <c r="BD6" s="74" t="e">
        <f>AVERAGEIF('Sales Log'!$T$14:$T$211,BD2,'Sales Log'!$J$14:$J$211)</f>
        <v>#DIV/0!</v>
      </c>
      <c r="BE6" s="74" t="e">
        <f>AVERAGEIF('Sales Log'!$T$14:$T$211,BE2,'Sales Log'!$J$14:$J$211)</f>
        <v>#DIV/0!</v>
      </c>
      <c r="BF6" s="74" t="e">
        <f>AVERAGEIF('Sales Log'!$T$14:$T$211,BF2,'Sales Log'!$J$14:$J$211)</f>
        <v>#DIV/0!</v>
      </c>
      <c r="BG6" s="74" t="e">
        <f>AVERAGEIF('Sales Log'!$T$14:$T$211,BG2,'Sales Log'!$J$14:$J$211)</f>
        <v>#DIV/0!</v>
      </c>
      <c r="BH6" s="74" t="e">
        <f>AVERAGEIF('Sales Log'!$T$14:$T$211,BH2,'Sales Log'!$J$14:$J$211)</f>
        <v>#DIV/0!</v>
      </c>
      <c r="BI6" s="74" t="e">
        <f>AVERAGEIF('Sales Log'!$T$14:$T$211,BI2,'Sales Log'!$J$14:$J$211)</f>
        <v>#DIV/0!</v>
      </c>
      <c r="BJ6" s="74" t="e">
        <f>AVERAGEIF('Sales Log'!$T$14:$T$211,BJ2,'Sales Log'!$J$14:$J$211)</f>
        <v>#DIV/0!</v>
      </c>
      <c r="BK6" s="74" t="e">
        <f>AVERAGEIF('Sales Log'!$T$14:$T$211,BK2,'Sales Log'!$J$14:$J$211)</f>
        <v>#DIV/0!</v>
      </c>
    </row>
    <row r="7" spans="1:63" ht="22.5" customHeight="1">
      <c r="A7" s="70" t="s">
        <v>230</v>
      </c>
      <c r="B7" s="74">
        <f>'Sales Log'!$K$212</f>
        <v>34495.602068965512</v>
      </c>
      <c r="C7" s="74" t="e">
        <f>AVERAGEIF('Sales Log'!$T$14:$T$211,C2,'Sales Log'!$K$14:$K$211)</f>
        <v>#DIV/0!</v>
      </c>
      <c r="D7" s="74" t="e">
        <f>AVERAGEIF('Sales Log'!$T$14:$T$211,D2,'Sales Log'!$K$14:$K$211)</f>
        <v>#DIV/0!</v>
      </c>
      <c r="E7" s="74" t="e">
        <f>AVERAGEIF('Sales Log'!$T$14:$T$211,E2,'Sales Log'!$K$14:$K$211)</f>
        <v>#DIV/0!</v>
      </c>
      <c r="F7" s="74" t="e">
        <f>AVERAGEIF('Sales Log'!$T$14:$T$211,F2,'Sales Log'!$K$14:$K$211)</f>
        <v>#DIV/0!</v>
      </c>
      <c r="G7" s="74" t="e">
        <f>AVERAGEIF('Sales Log'!$T$14:$T$211,G2,'Sales Log'!$K$14:$K$211)</f>
        <v>#DIV/0!</v>
      </c>
      <c r="H7" s="74" t="e">
        <f>AVERAGEIF('Sales Log'!$T$14:$T$211,H2,'Sales Log'!$K$14:$K$211)</f>
        <v>#DIV/0!</v>
      </c>
      <c r="I7" s="74" t="e">
        <f>AVERAGEIF('Sales Log'!$T$14:$T$211,I2,'Sales Log'!$K$14:$K$211)</f>
        <v>#DIV/0!</v>
      </c>
      <c r="J7" s="74" t="e">
        <f>AVERAGEIF('Sales Log'!$T$14:$T$211,J2,'Sales Log'!$K$14:$K$211)</f>
        <v>#DIV/0!</v>
      </c>
      <c r="K7" s="74" t="e">
        <f>AVERAGEIF('Sales Log'!$T$14:$T$211,K2,'Sales Log'!$K$14:$K$211)</f>
        <v>#DIV/0!</v>
      </c>
      <c r="L7" s="74" t="e">
        <f>AVERAGEIF('Sales Log'!$T$14:$T$211,L2,'Sales Log'!$K$14:$K$211)</f>
        <v>#DIV/0!</v>
      </c>
      <c r="M7" s="74" t="e">
        <f>AVERAGEIF('Sales Log'!$T$14:$T$211,M2,'Sales Log'!$K$14:$K$211)</f>
        <v>#DIV/0!</v>
      </c>
      <c r="N7" s="74" t="e">
        <f>AVERAGEIF('Sales Log'!$T$14:$T$211,N2,'Sales Log'!$K$14:$K$211)</f>
        <v>#DIV/0!</v>
      </c>
      <c r="O7" s="74" t="e">
        <f>AVERAGEIF('Sales Log'!$T$14:$T$211,O2,'Sales Log'!$K$14:$K$211)</f>
        <v>#DIV/0!</v>
      </c>
      <c r="P7" s="74" t="e">
        <f>AVERAGEIF('Sales Log'!$T$14:$T$211,P2,'Sales Log'!$K$14:$K$211)</f>
        <v>#DIV/0!</v>
      </c>
      <c r="Q7" s="74" t="e">
        <f>AVERAGEIF('Sales Log'!$T$14:$T$211,Q2,'Sales Log'!$K$14:$K$211)</f>
        <v>#DIV/0!</v>
      </c>
      <c r="R7" s="74" t="e">
        <f>AVERAGEIF('Sales Log'!$T$14:$T$211,R2,'Sales Log'!$K$14:$K$211)</f>
        <v>#DIV/0!</v>
      </c>
      <c r="S7" s="74" t="e">
        <f>AVERAGEIF('Sales Log'!$T$14:$T$211,S2,'Sales Log'!$K$14:$K$211)</f>
        <v>#DIV/0!</v>
      </c>
      <c r="T7" s="74" t="e">
        <f>AVERAGEIF('Sales Log'!$T$14:$T$211,T2,'Sales Log'!$K$14:$K$211)</f>
        <v>#DIV/0!</v>
      </c>
      <c r="U7" s="74" t="e">
        <f>AVERAGEIF('Sales Log'!$T$14:$T$211,U2,'Sales Log'!$K$14:$K$211)</f>
        <v>#DIV/0!</v>
      </c>
      <c r="V7" s="74" t="e">
        <f>AVERAGEIF('Sales Log'!$T$14:$T$211,V2,'Sales Log'!$K$14:$K$211)</f>
        <v>#DIV/0!</v>
      </c>
      <c r="W7" s="74" t="e">
        <f>AVERAGEIF('Sales Log'!$T$14:$T$211,W2,'Sales Log'!$K$14:$K$211)</f>
        <v>#DIV/0!</v>
      </c>
      <c r="X7" s="74" t="e">
        <f>AVERAGEIF('Sales Log'!$T$14:$T$211,X2,'Sales Log'!$K$14:$K$211)</f>
        <v>#DIV/0!</v>
      </c>
      <c r="Y7" s="74" t="e">
        <f>AVERAGEIF('Sales Log'!$T$14:$T$211,Y2,'Sales Log'!$K$14:$K$211)</f>
        <v>#DIV/0!</v>
      </c>
      <c r="Z7" s="74" t="e">
        <f>AVERAGEIF('Sales Log'!$T$14:$T$211,Z2,'Sales Log'!$K$14:$K$211)</f>
        <v>#DIV/0!</v>
      </c>
      <c r="AA7" s="74" t="e">
        <f>AVERAGEIF('Sales Log'!$T$14:$T$211,AA2,'Sales Log'!$K$14:$K$211)</f>
        <v>#DIV/0!</v>
      </c>
      <c r="AB7" s="74" t="e">
        <f>AVERAGEIF('Sales Log'!$T$14:$T$211,AB2,'Sales Log'!$K$14:$K$211)</f>
        <v>#DIV/0!</v>
      </c>
      <c r="AC7" s="74" t="e">
        <f>AVERAGEIF('Sales Log'!$T$14:$T$211,AC2,'Sales Log'!$K$14:$K$211)</f>
        <v>#DIV/0!</v>
      </c>
      <c r="AD7" s="74" t="e">
        <f>AVERAGEIF('Sales Log'!$T$14:$T$211,AD2,'Sales Log'!$K$14:$K$211)</f>
        <v>#DIV/0!</v>
      </c>
      <c r="AE7" s="74" t="e">
        <f>AVERAGEIF('Sales Log'!$T$14:$T$211,AE2,'Sales Log'!$K$14:$K$211)</f>
        <v>#DIV/0!</v>
      </c>
      <c r="AF7" s="74" t="e">
        <f>AVERAGEIF('Sales Log'!$T$14:$T$211,AF2,'Sales Log'!$K$14:$K$211)</f>
        <v>#DIV/0!</v>
      </c>
      <c r="AG7" s="74" t="e">
        <f>AVERAGEIF('Sales Log'!$T$14:$T$211,AG2,'Sales Log'!$K$14:$K$211)</f>
        <v>#DIV/0!</v>
      </c>
      <c r="AH7" s="74" t="e">
        <f>AVERAGEIF('Sales Log'!$T$14:$T$211,AH2,'Sales Log'!$K$14:$K$211)</f>
        <v>#DIV/0!</v>
      </c>
      <c r="AI7" s="74" t="e">
        <f>AVERAGEIF('Sales Log'!$T$14:$T$211,AI2,'Sales Log'!$K$14:$K$211)</f>
        <v>#DIV/0!</v>
      </c>
      <c r="AJ7" s="74" t="e">
        <f>AVERAGEIF('Sales Log'!$T$14:$T$211,AJ2,'Sales Log'!$K$14:$K$211)</f>
        <v>#DIV/0!</v>
      </c>
      <c r="AK7" s="74" t="e">
        <f>AVERAGEIF('Sales Log'!$T$14:$T$211,AK2,'Sales Log'!$K$14:$K$211)</f>
        <v>#DIV/0!</v>
      </c>
      <c r="AL7" s="74" t="e">
        <f>AVERAGEIF('Sales Log'!$T$14:$T$211,AL2,'Sales Log'!$K$14:$K$211)</f>
        <v>#DIV/0!</v>
      </c>
      <c r="AM7" s="74" t="e">
        <f>AVERAGEIF('Sales Log'!$T$14:$T$211,AM2,'Sales Log'!$K$14:$K$211)</f>
        <v>#DIV/0!</v>
      </c>
      <c r="AN7" s="74" t="e">
        <f>AVERAGEIF('Sales Log'!$T$14:$T$211,AN2,'Sales Log'!$K$14:$K$211)</f>
        <v>#DIV/0!</v>
      </c>
      <c r="AO7" s="74" t="e">
        <f>AVERAGEIF('Sales Log'!$T$14:$T$211,AO2,'Sales Log'!$K$14:$K$211)</f>
        <v>#DIV/0!</v>
      </c>
      <c r="AP7" s="74" t="e">
        <f>AVERAGEIF('Sales Log'!$T$14:$T$211,AP2,'Sales Log'!$K$14:$K$211)</f>
        <v>#DIV/0!</v>
      </c>
      <c r="AQ7" s="74" t="e">
        <f>AVERAGEIF('Sales Log'!$T$14:$T$211,AQ2,'Sales Log'!$K$14:$K$211)</f>
        <v>#DIV/0!</v>
      </c>
      <c r="AR7" s="74" t="e">
        <f>AVERAGEIF('Sales Log'!$T$14:$T$211,AR2,'Sales Log'!$K$14:$K$211)</f>
        <v>#DIV/0!</v>
      </c>
      <c r="AS7" s="74" t="e">
        <f>AVERAGEIF('Sales Log'!$T$14:$T$211,AS2,'Sales Log'!$K$14:$K$211)</f>
        <v>#DIV/0!</v>
      </c>
      <c r="AT7" s="74" t="e">
        <f>AVERAGEIF('Sales Log'!$T$14:$T$211,AT2,'Sales Log'!$K$14:$K$211)</f>
        <v>#DIV/0!</v>
      </c>
      <c r="AU7" s="74" t="e">
        <f>AVERAGEIF('Sales Log'!$T$14:$T$211,AU2,'Sales Log'!$K$14:$K$211)</f>
        <v>#DIV/0!</v>
      </c>
      <c r="AV7" s="74" t="e">
        <f>AVERAGEIF('Sales Log'!$T$14:$T$211,AV2,'Sales Log'!$K$14:$K$211)</f>
        <v>#DIV/0!</v>
      </c>
      <c r="AW7" s="74" t="e">
        <f>AVERAGEIF('Sales Log'!$T$14:$T$211,AW2,'Sales Log'!$K$14:$K$211)</f>
        <v>#DIV/0!</v>
      </c>
      <c r="AX7" s="74" t="e">
        <f>AVERAGEIF('Sales Log'!$T$14:$T$211,AX2,'Sales Log'!$K$14:$K$211)</f>
        <v>#DIV/0!</v>
      </c>
      <c r="AY7" s="74" t="e">
        <f>AVERAGEIF('Sales Log'!$T$14:$T$211,AY2,'Sales Log'!$K$14:$K$211)</f>
        <v>#DIV/0!</v>
      </c>
      <c r="AZ7" s="74" t="e">
        <f>AVERAGEIF('Sales Log'!$T$14:$T$211,AZ2,'Sales Log'!$K$14:$K$211)</f>
        <v>#DIV/0!</v>
      </c>
      <c r="BA7" s="74" t="e">
        <f>AVERAGEIF('Sales Log'!$T$14:$T$211,BA2,'Sales Log'!$K$14:$K$211)</f>
        <v>#DIV/0!</v>
      </c>
      <c r="BB7" s="74" t="e">
        <f>AVERAGEIF('Sales Log'!$T$14:$T$211,BB2,'Sales Log'!$K$14:$K$211)</f>
        <v>#DIV/0!</v>
      </c>
      <c r="BC7" s="74" t="e">
        <f>AVERAGEIF('Sales Log'!$T$14:$T$211,BC2,'Sales Log'!$K$14:$K$211)</f>
        <v>#DIV/0!</v>
      </c>
      <c r="BD7" s="74" t="e">
        <f>AVERAGEIF('Sales Log'!$T$14:$T$211,BD2,'Sales Log'!$K$14:$K$211)</f>
        <v>#DIV/0!</v>
      </c>
      <c r="BE7" s="74" t="e">
        <f>AVERAGEIF('Sales Log'!$T$14:$T$211,BE2,'Sales Log'!$K$14:$K$211)</f>
        <v>#DIV/0!</v>
      </c>
      <c r="BF7" s="74" t="e">
        <f>AVERAGEIF('Sales Log'!$T$14:$T$211,BF2,'Sales Log'!$K$14:$K$211)</f>
        <v>#DIV/0!</v>
      </c>
      <c r="BG7" s="74" t="e">
        <f>AVERAGEIF('Sales Log'!$T$14:$T$211,BG2,'Sales Log'!$K$14:$K$211)</f>
        <v>#DIV/0!</v>
      </c>
      <c r="BH7" s="74" t="e">
        <f>AVERAGEIF('Sales Log'!$T$14:$T$211,BH2,'Sales Log'!$K$14:$K$211)</f>
        <v>#DIV/0!</v>
      </c>
      <c r="BI7" s="74" t="e">
        <f>AVERAGEIF('Sales Log'!$T$14:$T$211,BI2,'Sales Log'!$K$14:$K$211)</f>
        <v>#DIV/0!</v>
      </c>
      <c r="BJ7" s="74" t="e">
        <f>AVERAGEIF('Sales Log'!$T$14:$T$211,BJ2,'Sales Log'!$K$14:$K$211)</f>
        <v>#DIV/0!</v>
      </c>
      <c r="BK7" s="74" t="e">
        <f>AVERAGEIF('Sales Log'!$T$14:$T$211,BK2,'Sales Log'!$K$14:$K$211)</f>
        <v>#DIV/0!</v>
      </c>
    </row>
    <row r="8" spans="1:63" ht="22.5" customHeight="1">
      <c r="A8" s="70" t="s">
        <v>231</v>
      </c>
      <c r="B8" s="74">
        <f>'Sales Log'!$M$212</f>
        <v>11780.235036580443</v>
      </c>
      <c r="C8" s="74" t="e">
        <f>AVERAGEIF('Sales Log'!$T$14:$T$211,C2,'Sales Log'!$M$14:$M$211)</f>
        <v>#DIV/0!</v>
      </c>
      <c r="D8" s="74" t="e">
        <f>AVERAGEIF('Sales Log'!$T$14:$T$211,D2,'Sales Log'!$M$14:$M$211)</f>
        <v>#DIV/0!</v>
      </c>
      <c r="E8" s="74" t="e">
        <f>AVERAGEIF('Sales Log'!$T$14:$T$211,E2,'Sales Log'!$M$14:$M$211)</f>
        <v>#DIV/0!</v>
      </c>
      <c r="F8" s="74" t="e">
        <f>AVERAGEIF('Sales Log'!$T$14:$T$211,F2,'Sales Log'!$M$14:$M$211)</f>
        <v>#DIV/0!</v>
      </c>
      <c r="G8" s="74" t="e">
        <f>AVERAGEIF('Sales Log'!$T$14:$T$211,G2,'Sales Log'!$M$14:$M$211)</f>
        <v>#DIV/0!</v>
      </c>
      <c r="H8" s="74" t="e">
        <f>AVERAGEIF('Sales Log'!$T$14:$T$211,H2,'Sales Log'!$M$14:$M$211)</f>
        <v>#DIV/0!</v>
      </c>
      <c r="I8" s="74" t="e">
        <f>AVERAGEIF('Sales Log'!$T$14:$T$211,I2,'Sales Log'!$M$14:$M$211)</f>
        <v>#DIV/0!</v>
      </c>
      <c r="J8" s="74" t="e">
        <f>AVERAGEIF('Sales Log'!$T$14:$T$211,J2,'Sales Log'!$M$14:$M$211)</f>
        <v>#DIV/0!</v>
      </c>
      <c r="K8" s="74" t="e">
        <f>AVERAGEIF('Sales Log'!$T$14:$T$211,K2,'Sales Log'!$M$14:$M$211)</f>
        <v>#DIV/0!</v>
      </c>
      <c r="L8" s="74" t="e">
        <f>AVERAGEIF('Sales Log'!$T$14:$T$211,L2,'Sales Log'!$M$14:$M$211)</f>
        <v>#DIV/0!</v>
      </c>
      <c r="M8" s="74" t="e">
        <f>AVERAGEIF('Sales Log'!$T$14:$T$211,M2,'Sales Log'!$M$14:$M$211)</f>
        <v>#DIV/0!</v>
      </c>
      <c r="N8" s="74" t="e">
        <f>AVERAGEIF('Sales Log'!$T$14:$T$211,N2,'Sales Log'!$M$14:$M$211)</f>
        <v>#DIV/0!</v>
      </c>
      <c r="O8" s="74" t="e">
        <f>AVERAGEIF('Sales Log'!$T$14:$T$211,O2,'Sales Log'!$M$14:$M$211)</f>
        <v>#DIV/0!</v>
      </c>
      <c r="P8" s="74" t="e">
        <f>AVERAGEIF('Sales Log'!$T$14:$T$211,P2,'Sales Log'!$M$14:$M$211)</f>
        <v>#DIV/0!</v>
      </c>
      <c r="Q8" s="74" t="e">
        <f>AVERAGEIF('Sales Log'!$T$14:$T$211,Q2,'Sales Log'!$M$14:$M$211)</f>
        <v>#DIV/0!</v>
      </c>
      <c r="R8" s="74" t="e">
        <f>AVERAGEIF('Sales Log'!$T$14:$T$211,R2,'Sales Log'!$M$14:$M$211)</f>
        <v>#DIV/0!</v>
      </c>
      <c r="S8" s="74" t="e">
        <f>AVERAGEIF('Sales Log'!$T$14:$T$211,S2,'Sales Log'!$M$14:$M$211)</f>
        <v>#DIV/0!</v>
      </c>
      <c r="T8" s="74" t="e">
        <f>AVERAGEIF('Sales Log'!$T$14:$T$211,T2,'Sales Log'!$M$14:$M$211)</f>
        <v>#DIV/0!</v>
      </c>
      <c r="U8" s="74" t="e">
        <f>AVERAGEIF('Sales Log'!$T$14:$T$211,U2,'Sales Log'!$M$14:$M$211)</f>
        <v>#DIV/0!</v>
      </c>
      <c r="V8" s="74" t="e">
        <f>AVERAGEIF('Sales Log'!$T$14:$T$211,V2,'Sales Log'!$M$14:$M$211)</f>
        <v>#DIV/0!</v>
      </c>
      <c r="W8" s="74" t="e">
        <f>AVERAGEIF('Sales Log'!$T$14:$T$211,W2,'Sales Log'!$M$14:$M$211)</f>
        <v>#DIV/0!</v>
      </c>
      <c r="X8" s="74" t="e">
        <f>AVERAGEIF('Sales Log'!$T$14:$T$211,X2,'Sales Log'!$M$14:$M$211)</f>
        <v>#DIV/0!</v>
      </c>
      <c r="Y8" s="74" t="e">
        <f>AVERAGEIF('Sales Log'!$T$14:$T$211,Y2,'Sales Log'!$M$14:$M$211)</f>
        <v>#DIV/0!</v>
      </c>
      <c r="Z8" s="74" t="e">
        <f>AVERAGEIF('Sales Log'!$T$14:$T$211,Z2,'Sales Log'!$M$14:$M$211)</f>
        <v>#DIV/0!</v>
      </c>
      <c r="AA8" s="74" t="e">
        <f>AVERAGEIF('Sales Log'!$T$14:$T$211,AA2,'Sales Log'!$M$14:$M$211)</f>
        <v>#DIV/0!</v>
      </c>
      <c r="AB8" s="74" t="e">
        <f>AVERAGEIF('Sales Log'!$T$14:$T$211,AB2,'Sales Log'!$M$14:$M$211)</f>
        <v>#DIV/0!</v>
      </c>
      <c r="AC8" s="74" t="e">
        <f>AVERAGEIF('Sales Log'!$T$14:$T$211,AC2,'Sales Log'!$M$14:$M$211)</f>
        <v>#DIV/0!</v>
      </c>
      <c r="AD8" s="74" t="e">
        <f>AVERAGEIF('Sales Log'!$T$14:$T$211,AD2,'Sales Log'!$M$14:$M$211)</f>
        <v>#DIV/0!</v>
      </c>
      <c r="AE8" s="74" t="e">
        <f>AVERAGEIF('Sales Log'!$T$14:$T$211,AE2,'Sales Log'!$M$14:$M$211)</f>
        <v>#DIV/0!</v>
      </c>
      <c r="AF8" s="74" t="e">
        <f>AVERAGEIF('Sales Log'!$T$14:$T$211,AF2,'Sales Log'!$M$14:$M$211)</f>
        <v>#DIV/0!</v>
      </c>
      <c r="AG8" s="74" t="e">
        <f>AVERAGEIF('Sales Log'!$T$14:$T$211,AG2,'Sales Log'!$M$14:$M$211)</f>
        <v>#DIV/0!</v>
      </c>
      <c r="AH8" s="74" t="e">
        <f>AVERAGEIF('Sales Log'!$T$14:$T$211,AH2,'Sales Log'!$M$14:$M$211)</f>
        <v>#DIV/0!</v>
      </c>
      <c r="AI8" s="74" t="e">
        <f>AVERAGEIF('Sales Log'!$T$14:$T$211,AI2,'Sales Log'!$M$14:$M$211)</f>
        <v>#DIV/0!</v>
      </c>
      <c r="AJ8" s="74" t="e">
        <f>AVERAGEIF('Sales Log'!$T$14:$T$211,AJ2,'Sales Log'!$M$14:$M$211)</f>
        <v>#DIV/0!</v>
      </c>
      <c r="AK8" s="74" t="e">
        <f>AVERAGEIF('Sales Log'!$T$14:$T$211,AK2,'Sales Log'!$M$14:$M$211)</f>
        <v>#DIV/0!</v>
      </c>
      <c r="AL8" s="74" t="e">
        <f>AVERAGEIF('Sales Log'!$T$14:$T$211,AL2,'Sales Log'!$M$14:$M$211)</f>
        <v>#DIV/0!</v>
      </c>
      <c r="AM8" s="74" t="e">
        <f>AVERAGEIF('Sales Log'!$T$14:$T$211,AM2,'Sales Log'!$M$14:$M$211)</f>
        <v>#DIV/0!</v>
      </c>
      <c r="AN8" s="74" t="e">
        <f>AVERAGEIF('Sales Log'!$T$14:$T$211,AN2,'Sales Log'!$M$14:$M$211)</f>
        <v>#DIV/0!</v>
      </c>
      <c r="AO8" s="74" t="e">
        <f>AVERAGEIF('Sales Log'!$T$14:$T$211,AO2,'Sales Log'!$M$14:$M$211)</f>
        <v>#DIV/0!</v>
      </c>
      <c r="AP8" s="74" t="e">
        <f>AVERAGEIF('Sales Log'!$T$14:$T$211,AP2,'Sales Log'!$M$14:$M$211)</f>
        <v>#DIV/0!</v>
      </c>
      <c r="AQ8" s="74" t="e">
        <f>AVERAGEIF('Sales Log'!$T$14:$T$211,AQ2,'Sales Log'!$M$14:$M$211)</f>
        <v>#DIV/0!</v>
      </c>
      <c r="AR8" s="74" t="e">
        <f>AVERAGEIF('Sales Log'!$T$14:$T$211,AR2,'Sales Log'!$M$14:$M$211)</f>
        <v>#DIV/0!</v>
      </c>
      <c r="AS8" s="74" t="e">
        <f>AVERAGEIF('Sales Log'!$T$14:$T$211,AS2,'Sales Log'!$M$14:$M$211)</f>
        <v>#DIV/0!</v>
      </c>
      <c r="AT8" s="74" t="e">
        <f>AVERAGEIF('Sales Log'!$T$14:$T$211,AT2,'Sales Log'!$M$14:$M$211)</f>
        <v>#DIV/0!</v>
      </c>
      <c r="AU8" s="74" t="e">
        <f>AVERAGEIF('Sales Log'!$T$14:$T$211,AU2,'Sales Log'!$M$14:$M$211)</f>
        <v>#DIV/0!</v>
      </c>
      <c r="AV8" s="74" t="e">
        <f>AVERAGEIF('Sales Log'!$T$14:$T$211,AV2,'Sales Log'!$M$14:$M$211)</f>
        <v>#DIV/0!</v>
      </c>
      <c r="AW8" s="74" t="e">
        <f>AVERAGEIF('Sales Log'!$T$14:$T$211,AW2,'Sales Log'!$M$14:$M$211)</f>
        <v>#DIV/0!</v>
      </c>
      <c r="AX8" s="74" t="e">
        <f>AVERAGEIF('Sales Log'!$T$14:$T$211,AX2,'Sales Log'!$M$14:$M$211)</f>
        <v>#DIV/0!</v>
      </c>
      <c r="AY8" s="74" t="e">
        <f>AVERAGEIF('Sales Log'!$T$14:$T$211,AY2,'Sales Log'!$M$14:$M$211)</f>
        <v>#DIV/0!</v>
      </c>
      <c r="AZ8" s="74" t="e">
        <f>AVERAGEIF('Sales Log'!$T$14:$T$211,AZ2,'Sales Log'!$M$14:$M$211)</f>
        <v>#DIV/0!</v>
      </c>
      <c r="BA8" s="74" t="e">
        <f>AVERAGEIF('Sales Log'!$T$14:$T$211,BA2,'Sales Log'!$M$14:$M$211)</f>
        <v>#DIV/0!</v>
      </c>
      <c r="BB8" s="74" t="e">
        <f>AVERAGEIF('Sales Log'!$T$14:$T$211,BB2,'Sales Log'!$M$14:$M$211)</f>
        <v>#DIV/0!</v>
      </c>
      <c r="BC8" s="74" t="e">
        <f>AVERAGEIF('Sales Log'!$T$14:$T$211,BC2,'Sales Log'!$M$14:$M$211)</f>
        <v>#DIV/0!</v>
      </c>
      <c r="BD8" s="74" t="e">
        <f>AVERAGEIF('Sales Log'!$T$14:$T$211,BD2,'Sales Log'!$M$14:$M$211)</f>
        <v>#DIV/0!</v>
      </c>
      <c r="BE8" s="74" t="e">
        <f>AVERAGEIF('Sales Log'!$T$14:$T$211,BE2,'Sales Log'!$M$14:$M$211)</f>
        <v>#DIV/0!</v>
      </c>
      <c r="BF8" s="74" t="e">
        <f>AVERAGEIF('Sales Log'!$T$14:$T$211,BF2,'Sales Log'!$M$14:$M$211)</f>
        <v>#DIV/0!</v>
      </c>
      <c r="BG8" s="74" t="e">
        <f>AVERAGEIF('Sales Log'!$T$14:$T$211,BG2,'Sales Log'!$M$14:$M$211)</f>
        <v>#DIV/0!</v>
      </c>
      <c r="BH8" s="74" t="e">
        <f>AVERAGEIF('Sales Log'!$T$14:$T$211,BH2,'Sales Log'!$M$14:$M$211)</f>
        <v>#DIV/0!</v>
      </c>
      <c r="BI8" s="74" t="e">
        <f>AVERAGEIF('Sales Log'!$T$14:$T$211,BI2,'Sales Log'!$M$14:$M$211)</f>
        <v>#DIV/0!</v>
      </c>
      <c r="BJ8" s="74" t="e">
        <f>AVERAGEIF('Sales Log'!$T$14:$T$211,BJ2,'Sales Log'!$M$14:$M$211)</f>
        <v>#DIV/0!</v>
      </c>
      <c r="BK8" s="74" t="e">
        <f>AVERAGEIF('Sales Log'!$T$14:$T$211,BK2,'Sales Log'!$M$14:$M$211)</f>
        <v>#DIV/0!</v>
      </c>
    </row>
    <row r="9" spans="1:63" ht="22.5" customHeight="1">
      <c r="A9" s="70" t="s">
        <v>232</v>
      </c>
      <c r="B9" s="71">
        <f>'Sales Log'!L212</f>
        <v>3.0454385964912292</v>
      </c>
      <c r="C9" s="71" t="e">
        <f t="shared" ref="C9:BK9" si="0">C6/C8</f>
        <v>#DIV/0!</v>
      </c>
      <c r="D9" s="71" t="e">
        <f t="shared" si="0"/>
        <v>#DIV/0!</v>
      </c>
      <c r="E9" s="71" t="e">
        <f t="shared" si="0"/>
        <v>#DIV/0!</v>
      </c>
      <c r="F9" s="71" t="e">
        <f t="shared" si="0"/>
        <v>#DIV/0!</v>
      </c>
      <c r="G9" s="71" t="e">
        <f t="shared" si="0"/>
        <v>#DIV/0!</v>
      </c>
      <c r="H9" s="71" t="e">
        <f t="shared" si="0"/>
        <v>#DIV/0!</v>
      </c>
      <c r="I9" s="71" t="e">
        <f t="shared" si="0"/>
        <v>#DIV/0!</v>
      </c>
      <c r="J9" s="71" t="e">
        <f t="shared" si="0"/>
        <v>#DIV/0!</v>
      </c>
      <c r="K9" s="71" t="e">
        <f t="shared" si="0"/>
        <v>#DIV/0!</v>
      </c>
      <c r="L9" s="71" t="e">
        <f t="shared" si="0"/>
        <v>#DIV/0!</v>
      </c>
      <c r="M9" s="71" t="e">
        <f t="shared" si="0"/>
        <v>#DIV/0!</v>
      </c>
      <c r="N9" s="71" t="e">
        <f t="shared" si="0"/>
        <v>#DIV/0!</v>
      </c>
      <c r="O9" s="71" t="e">
        <f t="shared" si="0"/>
        <v>#DIV/0!</v>
      </c>
      <c r="P9" s="71" t="e">
        <f t="shared" si="0"/>
        <v>#DIV/0!</v>
      </c>
      <c r="Q9" s="71" t="e">
        <f t="shared" si="0"/>
        <v>#DIV/0!</v>
      </c>
      <c r="R9" s="71" t="e">
        <f t="shared" si="0"/>
        <v>#DIV/0!</v>
      </c>
      <c r="S9" s="71" t="e">
        <f t="shared" si="0"/>
        <v>#DIV/0!</v>
      </c>
      <c r="T9" s="71" t="e">
        <f t="shared" si="0"/>
        <v>#DIV/0!</v>
      </c>
      <c r="U9" s="71" t="e">
        <f t="shared" si="0"/>
        <v>#DIV/0!</v>
      </c>
      <c r="V9" s="71" t="e">
        <f t="shared" si="0"/>
        <v>#DIV/0!</v>
      </c>
      <c r="W9" s="71" t="e">
        <f t="shared" si="0"/>
        <v>#DIV/0!</v>
      </c>
      <c r="X9" s="71" t="e">
        <f t="shared" si="0"/>
        <v>#DIV/0!</v>
      </c>
      <c r="Y9" s="71" t="e">
        <f t="shared" si="0"/>
        <v>#DIV/0!</v>
      </c>
      <c r="Z9" s="71" t="e">
        <f t="shared" si="0"/>
        <v>#DIV/0!</v>
      </c>
      <c r="AA9" s="71" t="e">
        <f t="shared" si="0"/>
        <v>#DIV/0!</v>
      </c>
      <c r="AB9" s="71" t="e">
        <f t="shared" si="0"/>
        <v>#DIV/0!</v>
      </c>
      <c r="AC9" s="71" t="e">
        <f t="shared" si="0"/>
        <v>#DIV/0!</v>
      </c>
      <c r="AD9" s="71" t="e">
        <f t="shared" si="0"/>
        <v>#DIV/0!</v>
      </c>
      <c r="AE9" s="71" t="e">
        <f t="shared" si="0"/>
        <v>#DIV/0!</v>
      </c>
      <c r="AF9" s="71" t="e">
        <f t="shared" si="0"/>
        <v>#DIV/0!</v>
      </c>
      <c r="AG9" s="71" t="e">
        <f t="shared" si="0"/>
        <v>#DIV/0!</v>
      </c>
      <c r="AH9" s="71" t="e">
        <f t="shared" si="0"/>
        <v>#DIV/0!</v>
      </c>
      <c r="AI9" s="71" t="e">
        <f t="shared" si="0"/>
        <v>#DIV/0!</v>
      </c>
      <c r="AJ9" s="71" t="e">
        <f t="shared" si="0"/>
        <v>#DIV/0!</v>
      </c>
      <c r="AK9" s="71" t="e">
        <f t="shared" si="0"/>
        <v>#DIV/0!</v>
      </c>
      <c r="AL9" s="71" t="e">
        <f t="shared" si="0"/>
        <v>#DIV/0!</v>
      </c>
      <c r="AM9" s="71" t="e">
        <f t="shared" si="0"/>
        <v>#DIV/0!</v>
      </c>
      <c r="AN9" s="71" t="e">
        <f t="shared" si="0"/>
        <v>#DIV/0!</v>
      </c>
      <c r="AO9" s="71" t="e">
        <f t="shared" si="0"/>
        <v>#DIV/0!</v>
      </c>
      <c r="AP9" s="71" t="e">
        <f t="shared" si="0"/>
        <v>#DIV/0!</v>
      </c>
      <c r="AQ9" s="71" t="e">
        <f t="shared" si="0"/>
        <v>#DIV/0!</v>
      </c>
      <c r="AR9" s="71" t="e">
        <f t="shared" si="0"/>
        <v>#DIV/0!</v>
      </c>
      <c r="AS9" s="71" t="e">
        <f t="shared" si="0"/>
        <v>#DIV/0!</v>
      </c>
      <c r="AT9" s="71" t="e">
        <f t="shared" si="0"/>
        <v>#DIV/0!</v>
      </c>
      <c r="AU9" s="71" t="e">
        <f t="shared" si="0"/>
        <v>#DIV/0!</v>
      </c>
      <c r="AV9" s="71" t="e">
        <f t="shared" si="0"/>
        <v>#DIV/0!</v>
      </c>
      <c r="AW9" s="71" t="e">
        <f t="shared" si="0"/>
        <v>#DIV/0!</v>
      </c>
      <c r="AX9" s="71" t="e">
        <f t="shared" si="0"/>
        <v>#DIV/0!</v>
      </c>
      <c r="AY9" s="71" t="e">
        <f t="shared" si="0"/>
        <v>#DIV/0!</v>
      </c>
      <c r="AZ9" s="71" t="e">
        <f t="shared" si="0"/>
        <v>#DIV/0!</v>
      </c>
      <c r="BA9" s="71" t="e">
        <f t="shared" si="0"/>
        <v>#DIV/0!</v>
      </c>
      <c r="BB9" s="71" t="e">
        <f t="shared" si="0"/>
        <v>#DIV/0!</v>
      </c>
      <c r="BC9" s="71" t="e">
        <f t="shared" si="0"/>
        <v>#DIV/0!</v>
      </c>
      <c r="BD9" s="71" t="e">
        <f t="shared" si="0"/>
        <v>#DIV/0!</v>
      </c>
      <c r="BE9" s="71" t="e">
        <f t="shared" si="0"/>
        <v>#DIV/0!</v>
      </c>
      <c r="BF9" s="71" t="e">
        <f t="shared" si="0"/>
        <v>#DIV/0!</v>
      </c>
      <c r="BG9" s="71" t="e">
        <f t="shared" si="0"/>
        <v>#DIV/0!</v>
      </c>
      <c r="BH9" s="71" t="e">
        <f t="shared" si="0"/>
        <v>#DIV/0!</v>
      </c>
      <c r="BI9" s="71" t="e">
        <f t="shared" si="0"/>
        <v>#DIV/0!</v>
      </c>
      <c r="BJ9" s="71" t="e">
        <f t="shared" si="0"/>
        <v>#DIV/0!</v>
      </c>
      <c r="BK9" s="71" t="e">
        <f t="shared" si="0"/>
        <v>#DIV/0!</v>
      </c>
    </row>
    <row r="10" spans="1:63" ht="22.5" customHeight="1">
      <c r="A10" s="70" t="s">
        <v>233</v>
      </c>
      <c r="B10" s="71">
        <f>'Sales Log'!$N$212</f>
        <v>2.9282609355287419</v>
      </c>
      <c r="C10" s="71" t="e">
        <f t="shared" ref="C10:BK10" si="1">C7/C8</f>
        <v>#DIV/0!</v>
      </c>
      <c r="D10" s="71" t="e">
        <f t="shared" si="1"/>
        <v>#DIV/0!</v>
      </c>
      <c r="E10" s="71" t="e">
        <f t="shared" si="1"/>
        <v>#DIV/0!</v>
      </c>
      <c r="F10" s="71" t="e">
        <f t="shared" si="1"/>
        <v>#DIV/0!</v>
      </c>
      <c r="G10" s="71" t="e">
        <f t="shared" si="1"/>
        <v>#DIV/0!</v>
      </c>
      <c r="H10" s="71" t="e">
        <f t="shared" si="1"/>
        <v>#DIV/0!</v>
      </c>
      <c r="I10" s="71" t="e">
        <f t="shared" si="1"/>
        <v>#DIV/0!</v>
      </c>
      <c r="J10" s="71" t="e">
        <f t="shared" si="1"/>
        <v>#DIV/0!</v>
      </c>
      <c r="K10" s="71" t="e">
        <f t="shared" si="1"/>
        <v>#DIV/0!</v>
      </c>
      <c r="L10" s="71" t="e">
        <f t="shared" si="1"/>
        <v>#DIV/0!</v>
      </c>
      <c r="M10" s="71" t="e">
        <f t="shared" si="1"/>
        <v>#DIV/0!</v>
      </c>
      <c r="N10" s="71" t="e">
        <f t="shared" si="1"/>
        <v>#DIV/0!</v>
      </c>
      <c r="O10" s="71" t="e">
        <f t="shared" si="1"/>
        <v>#DIV/0!</v>
      </c>
      <c r="P10" s="71" t="e">
        <f t="shared" si="1"/>
        <v>#DIV/0!</v>
      </c>
      <c r="Q10" s="71" t="e">
        <f t="shared" si="1"/>
        <v>#DIV/0!</v>
      </c>
      <c r="R10" s="71" t="e">
        <f t="shared" si="1"/>
        <v>#DIV/0!</v>
      </c>
      <c r="S10" s="71" t="e">
        <f t="shared" si="1"/>
        <v>#DIV/0!</v>
      </c>
      <c r="T10" s="71" t="e">
        <f t="shared" si="1"/>
        <v>#DIV/0!</v>
      </c>
      <c r="U10" s="71" t="e">
        <f t="shared" si="1"/>
        <v>#DIV/0!</v>
      </c>
      <c r="V10" s="71" t="e">
        <f t="shared" si="1"/>
        <v>#DIV/0!</v>
      </c>
      <c r="W10" s="71" t="e">
        <f t="shared" si="1"/>
        <v>#DIV/0!</v>
      </c>
      <c r="X10" s="71" t="e">
        <f t="shared" si="1"/>
        <v>#DIV/0!</v>
      </c>
      <c r="Y10" s="71" t="e">
        <f t="shared" si="1"/>
        <v>#DIV/0!</v>
      </c>
      <c r="Z10" s="71" t="e">
        <f t="shared" si="1"/>
        <v>#DIV/0!</v>
      </c>
      <c r="AA10" s="71" t="e">
        <f t="shared" si="1"/>
        <v>#DIV/0!</v>
      </c>
      <c r="AB10" s="71" t="e">
        <f t="shared" si="1"/>
        <v>#DIV/0!</v>
      </c>
      <c r="AC10" s="71" t="e">
        <f t="shared" si="1"/>
        <v>#DIV/0!</v>
      </c>
      <c r="AD10" s="71" t="e">
        <f t="shared" si="1"/>
        <v>#DIV/0!</v>
      </c>
      <c r="AE10" s="71" t="e">
        <f t="shared" si="1"/>
        <v>#DIV/0!</v>
      </c>
      <c r="AF10" s="71" t="e">
        <f t="shared" si="1"/>
        <v>#DIV/0!</v>
      </c>
      <c r="AG10" s="71" t="e">
        <f t="shared" si="1"/>
        <v>#DIV/0!</v>
      </c>
      <c r="AH10" s="71" t="e">
        <f t="shared" si="1"/>
        <v>#DIV/0!</v>
      </c>
      <c r="AI10" s="71" t="e">
        <f t="shared" si="1"/>
        <v>#DIV/0!</v>
      </c>
      <c r="AJ10" s="71" t="e">
        <f t="shared" si="1"/>
        <v>#DIV/0!</v>
      </c>
      <c r="AK10" s="71" t="e">
        <f t="shared" si="1"/>
        <v>#DIV/0!</v>
      </c>
      <c r="AL10" s="71" t="e">
        <f t="shared" si="1"/>
        <v>#DIV/0!</v>
      </c>
      <c r="AM10" s="71" t="e">
        <f t="shared" si="1"/>
        <v>#DIV/0!</v>
      </c>
      <c r="AN10" s="71" t="e">
        <f t="shared" si="1"/>
        <v>#DIV/0!</v>
      </c>
      <c r="AO10" s="71" t="e">
        <f t="shared" si="1"/>
        <v>#DIV/0!</v>
      </c>
      <c r="AP10" s="71" t="e">
        <f t="shared" si="1"/>
        <v>#DIV/0!</v>
      </c>
      <c r="AQ10" s="71" t="e">
        <f t="shared" si="1"/>
        <v>#DIV/0!</v>
      </c>
      <c r="AR10" s="71" t="e">
        <f t="shared" si="1"/>
        <v>#DIV/0!</v>
      </c>
      <c r="AS10" s="71" t="e">
        <f t="shared" si="1"/>
        <v>#DIV/0!</v>
      </c>
      <c r="AT10" s="71" t="e">
        <f t="shared" si="1"/>
        <v>#DIV/0!</v>
      </c>
      <c r="AU10" s="71" t="e">
        <f t="shared" si="1"/>
        <v>#DIV/0!</v>
      </c>
      <c r="AV10" s="71" t="e">
        <f t="shared" si="1"/>
        <v>#DIV/0!</v>
      </c>
      <c r="AW10" s="71" t="e">
        <f t="shared" si="1"/>
        <v>#DIV/0!</v>
      </c>
      <c r="AX10" s="71" t="e">
        <f t="shared" si="1"/>
        <v>#DIV/0!</v>
      </c>
      <c r="AY10" s="71" t="e">
        <f t="shared" si="1"/>
        <v>#DIV/0!</v>
      </c>
      <c r="AZ10" s="71" t="e">
        <f t="shared" si="1"/>
        <v>#DIV/0!</v>
      </c>
      <c r="BA10" s="71" t="e">
        <f t="shared" si="1"/>
        <v>#DIV/0!</v>
      </c>
      <c r="BB10" s="71" t="e">
        <f t="shared" si="1"/>
        <v>#DIV/0!</v>
      </c>
      <c r="BC10" s="71" t="e">
        <f t="shared" si="1"/>
        <v>#DIV/0!</v>
      </c>
      <c r="BD10" s="71" t="e">
        <f t="shared" si="1"/>
        <v>#DIV/0!</v>
      </c>
      <c r="BE10" s="71" t="e">
        <f t="shared" si="1"/>
        <v>#DIV/0!</v>
      </c>
      <c r="BF10" s="71" t="e">
        <f t="shared" si="1"/>
        <v>#DIV/0!</v>
      </c>
      <c r="BG10" s="71" t="e">
        <f t="shared" si="1"/>
        <v>#DIV/0!</v>
      </c>
      <c r="BH10" s="71" t="e">
        <f t="shared" si="1"/>
        <v>#DIV/0!</v>
      </c>
      <c r="BI10" s="71" t="e">
        <f t="shared" si="1"/>
        <v>#DIV/0!</v>
      </c>
      <c r="BJ10" s="71" t="e">
        <f t="shared" si="1"/>
        <v>#DIV/0!</v>
      </c>
      <c r="BK10" s="71" t="e">
        <f t="shared" si="1"/>
        <v>#DIV/0!</v>
      </c>
    </row>
    <row r="11" spans="1:63" ht="22.5" customHeight="1">
      <c r="A11" s="70" t="s">
        <v>234</v>
      </c>
      <c r="B11" s="74">
        <f>'Sales Log'!$O$212</f>
        <v>761.82896551724139</v>
      </c>
      <c r="C11" s="74" t="e">
        <f>AVERAGEIF('Sales Log'!$T$14:$T$211,C2,'Sales Log'!$O$14:$O$211)</f>
        <v>#DIV/0!</v>
      </c>
      <c r="D11" s="74" t="e">
        <f>AVERAGEIF('Sales Log'!$T$14:$T$211,D2,'Sales Log'!$O$14:$O$211)</f>
        <v>#DIV/0!</v>
      </c>
      <c r="E11" s="74" t="e">
        <f>AVERAGEIF('Sales Log'!$T$14:$T$211,E2,'Sales Log'!$O$14:$O$211)</f>
        <v>#DIV/0!</v>
      </c>
      <c r="F11" s="74" t="e">
        <f>AVERAGEIF('Sales Log'!$T$14:$T$211,F2,'Sales Log'!$O$14:$O$211)</f>
        <v>#DIV/0!</v>
      </c>
      <c r="G11" s="74" t="e">
        <f>AVERAGEIF('Sales Log'!$T$14:$T$211,G2,'Sales Log'!$O$14:$O$211)</f>
        <v>#DIV/0!</v>
      </c>
      <c r="H11" s="74" t="e">
        <f>AVERAGEIF('Sales Log'!$T$14:$T$211,H2,'Sales Log'!$O$14:$O$211)</f>
        <v>#DIV/0!</v>
      </c>
      <c r="I11" s="74" t="e">
        <f>AVERAGEIF('Sales Log'!$T$14:$T$211,I2,'Sales Log'!$O$14:$O$211)</f>
        <v>#DIV/0!</v>
      </c>
      <c r="J11" s="74" t="e">
        <f>AVERAGEIF('Sales Log'!$T$14:$T$211,J2,'Sales Log'!$O$14:$O$211)</f>
        <v>#DIV/0!</v>
      </c>
      <c r="K11" s="74" t="e">
        <f>AVERAGEIF('Sales Log'!$T$14:$T$211,K2,'Sales Log'!$O$14:$O$211)</f>
        <v>#DIV/0!</v>
      </c>
      <c r="L11" s="74" t="e">
        <f>AVERAGEIF('Sales Log'!$T$14:$T$211,L2,'Sales Log'!$O$14:$O$211)</f>
        <v>#DIV/0!</v>
      </c>
      <c r="M11" s="74" t="e">
        <f>AVERAGEIF('Sales Log'!$T$14:$T$211,M2,'Sales Log'!$O$14:$O$211)</f>
        <v>#DIV/0!</v>
      </c>
      <c r="N11" s="74" t="e">
        <f>AVERAGEIF('Sales Log'!$T$14:$T$211,N2,'Sales Log'!$O$14:$O$211)</f>
        <v>#DIV/0!</v>
      </c>
      <c r="O11" s="74" t="e">
        <f>AVERAGEIF('Sales Log'!$T$14:$T$211,O2,'Sales Log'!$O$14:$O$211)</f>
        <v>#DIV/0!</v>
      </c>
      <c r="P11" s="74" t="e">
        <f>AVERAGEIF('Sales Log'!$T$14:$T$211,P2,'Sales Log'!$O$14:$O$211)</f>
        <v>#DIV/0!</v>
      </c>
      <c r="Q11" s="74" t="e">
        <f>AVERAGEIF('Sales Log'!$T$14:$T$211,Q2,'Sales Log'!$O$14:$O$211)</f>
        <v>#DIV/0!</v>
      </c>
      <c r="R11" s="74" t="e">
        <f>AVERAGEIF('Sales Log'!$T$14:$T$211,R2,'Sales Log'!$O$14:$O$211)</f>
        <v>#DIV/0!</v>
      </c>
      <c r="S11" s="74" t="e">
        <f>AVERAGEIF('Sales Log'!$T$14:$T$211,S2,'Sales Log'!$O$14:$O$211)</f>
        <v>#DIV/0!</v>
      </c>
      <c r="T11" s="74" t="e">
        <f>AVERAGEIF('Sales Log'!$T$14:$T$211,T2,'Sales Log'!$O$14:$O$211)</f>
        <v>#DIV/0!</v>
      </c>
      <c r="U11" s="74" t="e">
        <f>AVERAGEIF('Sales Log'!$T$14:$T$211,U2,'Sales Log'!$O$14:$O$211)</f>
        <v>#DIV/0!</v>
      </c>
      <c r="V11" s="74" t="e">
        <f>AVERAGEIF('Sales Log'!$T$14:$T$211,V2,'Sales Log'!$O$14:$O$211)</f>
        <v>#DIV/0!</v>
      </c>
      <c r="W11" s="74" t="e">
        <f>AVERAGEIF('Sales Log'!$T$14:$T$211,W2,'Sales Log'!$O$14:$O$211)</f>
        <v>#DIV/0!</v>
      </c>
      <c r="X11" s="74" t="e">
        <f>AVERAGEIF('Sales Log'!$T$14:$T$211,X2,'Sales Log'!$O$14:$O$211)</f>
        <v>#DIV/0!</v>
      </c>
      <c r="Y11" s="74" t="e">
        <f>AVERAGEIF('Sales Log'!$T$14:$T$211,Y2,'Sales Log'!$O$14:$O$211)</f>
        <v>#DIV/0!</v>
      </c>
      <c r="Z11" s="74" t="e">
        <f>AVERAGEIF('Sales Log'!$T$14:$T$211,Z2,'Sales Log'!$O$14:$O$211)</f>
        <v>#DIV/0!</v>
      </c>
      <c r="AA11" s="74" t="e">
        <f>AVERAGEIF('Sales Log'!$T$14:$T$211,AA2,'Sales Log'!$O$14:$O$211)</f>
        <v>#DIV/0!</v>
      </c>
      <c r="AB11" s="74" t="e">
        <f>AVERAGEIF('Sales Log'!$T$14:$T$211,AB2,'Sales Log'!$O$14:$O$211)</f>
        <v>#DIV/0!</v>
      </c>
      <c r="AC11" s="74" t="e">
        <f>AVERAGEIF('Sales Log'!$T$14:$T$211,AC2,'Sales Log'!$O$14:$O$211)</f>
        <v>#DIV/0!</v>
      </c>
      <c r="AD11" s="74" t="e">
        <f>AVERAGEIF('Sales Log'!$T$14:$T$211,AD2,'Sales Log'!$O$14:$O$211)</f>
        <v>#DIV/0!</v>
      </c>
      <c r="AE11" s="74" t="e">
        <f>AVERAGEIF('Sales Log'!$T$14:$T$211,AE2,'Sales Log'!$O$14:$O$211)</f>
        <v>#DIV/0!</v>
      </c>
      <c r="AF11" s="74" t="e">
        <f>AVERAGEIF('Sales Log'!$T$14:$T$211,AF2,'Sales Log'!$O$14:$O$211)</f>
        <v>#DIV/0!</v>
      </c>
      <c r="AG11" s="74" t="e">
        <f>AVERAGEIF('Sales Log'!$T$14:$T$211,AG2,'Sales Log'!$O$14:$O$211)</f>
        <v>#DIV/0!</v>
      </c>
      <c r="AH11" s="74" t="e">
        <f>AVERAGEIF('Sales Log'!$T$14:$T$211,AH2,'Sales Log'!$O$14:$O$211)</f>
        <v>#DIV/0!</v>
      </c>
      <c r="AI11" s="74" t="e">
        <f>AVERAGEIF('Sales Log'!$T$14:$T$211,AI2,'Sales Log'!$O$14:$O$211)</f>
        <v>#DIV/0!</v>
      </c>
      <c r="AJ11" s="74" t="e">
        <f>AVERAGEIF('Sales Log'!$T$14:$T$211,AJ2,'Sales Log'!$O$14:$O$211)</f>
        <v>#DIV/0!</v>
      </c>
      <c r="AK11" s="74" t="e">
        <f>AVERAGEIF('Sales Log'!$T$14:$T$211,AK2,'Sales Log'!$O$14:$O$211)</f>
        <v>#DIV/0!</v>
      </c>
      <c r="AL11" s="74" t="e">
        <f>AVERAGEIF('Sales Log'!$T$14:$T$211,AL2,'Sales Log'!$O$14:$O$211)</f>
        <v>#DIV/0!</v>
      </c>
      <c r="AM11" s="74" t="e">
        <f>AVERAGEIF('Sales Log'!$T$14:$T$211,AM2,'Sales Log'!$O$14:$O$211)</f>
        <v>#DIV/0!</v>
      </c>
      <c r="AN11" s="74" t="e">
        <f>AVERAGEIF('Sales Log'!$T$14:$T$211,AN2,'Sales Log'!$O$14:$O$211)</f>
        <v>#DIV/0!</v>
      </c>
      <c r="AO11" s="74" t="e">
        <f>AVERAGEIF('Sales Log'!$T$14:$T$211,AO2,'Sales Log'!$O$14:$O$211)</f>
        <v>#DIV/0!</v>
      </c>
      <c r="AP11" s="74" t="e">
        <f>AVERAGEIF('Sales Log'!$T$14:$T$211,AP2,'Sales Log'!$O$14:$O$211)</f>
        <v>#DIV/0!</v>
      </c>
      <c r="AQ11" s="74" t="e">
        <f>AVERAGEIF('Sales Log'!$T$14:$T$211,AQ2,'Sales Log'!$O$14:$O$211)</f>
        <v>#DIV/0!</v>
      </c>
      <c r="AR11" s="74" t="e">
        <f>AVERAGEIF('Sales Log'!$T$14:$T$211,AR2,'Sales Log'!$O$14:$O$211)</f>
        <v>#DIV/0!</v>
      </c>
      <c r="AS11" s="74" t="e">
        <f>AVERAGEIF('Sales Log'!$T$14:$T$211,AS2,'Sales Log'!$O$14:$O$211)</f>
        <v>#DIV/0!</v>
      </c>
      <c r="AT11" s="74" t="e">
        <f>AVERAGEIF('Sales Log'!$T$14:$T$211,AT2,'Sales Log'!$O$14:$O$211)</f>
        <v>#DIV/0!</v>
      </c>
      <c r="AU11" s="74" t="e">
        <f>AVERAGEIF('Sales Log'!$T$14:$T$211,AU2,'Sales Log'!$O$14:$O$211)</f>
        <v>#DIV/0!</v>
      </c>
      <c r="AV11" s="74" t="e">
        <f>AVERAGEIF('Sales Log'!$T$14:$T$211,AV2,'Sales Log'!$O$14:$O$211)</f>
        <v>#DIV/0!</v>
      </c>
      <c r="AW11" s="74" t="e">
        <f>AVERAGEIF('Sales Log'!$T$14:$T$211,AW2,'Sales Log'!$O$14:$O$211)</f>
        <v>#DIV/0!</v>
      </c>
      <c r="AX11" s="74" t="e">
        <f>AVERAGEIF('Sales Log'!$T$14:$T$211,AX2,'Sales Log'!$O$14:$O$211)</f>
        <v>#DIV/0!</v>
      </c>
      <c r="AY11" s="74" t="e">
        <f>AVERAGEIF('Sales Log'!$T$14:$T$211,AY2,'Sales Log'!$O$14:$O$211)</f>
        <v>#DIV/0!</v>
      </c>
      <c r="AZ11" s="74" t="e">
        <f>AVERAGEIF('Sales Log'!$T$14:$T$211,AZ2,'Sales Log'!$O$14:$O$211)</f>
        <v>#DIV/0!</v>
      </c>
      <c r="BA11" s="74" t="e">
        <f>AVERAGEIF('Sales Log'!$T$14:$T$211,BA2,'Sales Log'!$O$14:$O$211)</f>
        <v>#DIV/0!</v>
      </c>
      <c r="BB11" s="74" t="e">
        <f>AVERAGEIF('Sales Log'!$T$14:$T$211,BB2,'Sales Log'!$O$14:$O$211)</f>
        <v>#DIV/0!</v>
      </c>
      <c r="BC11" s="74" t="e">
        <f>AVERAGEIF('Sales Log'!$T$14:$T$211,BC2,'Sales Log'!$O$14:$O$211)</f>
        <v>#DIV/0!</v>
      </c>
      <c r="BD11" s="74" t="e">
        <f>AVERAGEIF('Sales Log'!$T$14:$T$211,BD2,'Sales Log'!$O$14:$O$211)</f>
        <v>#DIV/0!</v>
      </c>
      <c r="BE11" s="74" t="e">
        <f>AVERAGEIF('Sales Log'!$T$14:$T$211,BE2,'Sales Log'!$O$14:$O$211)</f>
        <v>#DIV/0!</v>
      </c>
      <c r="BF11" s="74" t="e">
        <f>AVERAGEIF('Sales Log'!$T$14:$T$211,BF2,'Sales Log'!$O$14:$O$211)</f>
        <v>#DIV/0!</v>
      </c>
      <c r="BG11" s="74" t="e">
        <f>AVERAGEIF('Sales Log'!$T$14:$T$211,BG2,'Sales Log'!$O$14:$O$211)</f>
        <v>#DIV/0!</v>
      </c>
      <c r="BH11" s="74" t="e">
        <f>AVERAGEIF('Sales Log'!$T$14:$T$211,BH2,'Sales Log'!$O$14:$O$211)</f>
        <v>#DIV/0!</v>
      </c>
      <c r="BI11" s="74" t="e">
        <f>AVERAGEIF('Sales Log'!$T$14:$T$211,BI2,'Sales Log'!$O$14:$O$211)</f>
        <v>#DIV/0!</v>
      </c>
      <c r="BJ11" s="74" t="e">
        <f>AVERAGEIF('Sales Log'!$T$14:$T$211,BJ2,'Sales Log'!$O$14:$O$211)</f>
        <v>#DIV/0!</v>
      </c>
      <c r="BK11" s="74" t="e">
        <f>AVERAGEIF('Sales Log'!$T$14:$T$211,BK2,'Sales Log'!$O$14:$O$211)</f>
        <v>#DIV/0!</v>
      </c>
    </row>
    <row r="12" spans="1:63" ht="22.5" customHeight="1">
      <c r="A12" s="70" t="s">
        <v>235</v>
      </c>
      <c r="B12" s="74">
        <f>'Sales Log'!$P$212</f>
        <v>2810.8336206896547</v>
      </c>
      <c r="C12" s="74" t="e">
        <f>AVERAGEIF('Sales Log'!$T$14:$T$211,C2,'Sales Log'!$P$14:$P$211)</f>
        <v>#DIV/0!</v>
      </c>
      <c r="D12" s="74" t="e">
        <f>AVERAGEIF('Sales Log'!$T$14:$T$211,D2,'Sales Log'!$P$14:$P$211)</f>
        <v>#DIV/0!</v>
      </c>
      <c r="E12" s="74" t="e">
        <f>AVERAGEIF('Sales Log'!$T$14:$T$211,E2,'Sales Log'!$P$14:$P$211)</f>
        <v>#DIV/0!</v>
      </c>
      <c r="F12" s="74" t="e">
        <f>AVERAGEIF('Sales Log'!$T$14:$T$211,F2,'Sales Log'!$P$14:$P$211)</f>
        <v>#DIV/0!</v>
      </c>
      <c r="G12" s="74" t="e">
        <f>AVERAGEIF('Sales Log'!$T$14:$T$211,G2,'Sales Log'!$P$14:$P$211)</f>
        <v>#DIV/0!</v>
      </c>
      <c r="H12" s="74" t="e">
        <f>AVERAGEIF('Sales Log'!$T$14:$T$211,H2,'Sales Log'!$P$14:$P$211)</f>
        <v>#DIV/0!</v>
      </c>
      <c r="I12" s="74" t="e">
        <f>AVERAGEIF('Sales Log'!$T$14:$T$211,I2,'Sales Log'!$P$14:$P$211)</f>
        <v>#DIV/0!</v>
      </c>
      <c r="J12" s="74" t="e">
        <f>AVERAGEIF('Sales Log'!$T$14:$T$211,J2,'Sales Log'!$P$14:$P$211)</f>
        <v>#DIV/0!</v>
      </c>
      <c r="K12" s="74" t="e">
        <f>AVERAGEIF('Sales Log'!$T$14:$T$211,K2,'Sales Log'!$P$14:$P$211)</f>
        <v>#DIV/0!</v>
      </c>
      <c r="L12" s="74" t="e">
        <f>AVERAGEIF('Sales Log'!$T$14:$T$211,L2,'Sales Log'!$P$14:$P$211)</f>
        <v>#DIV/0!</v>
      </c>
      <c r="M12" s="74" t="e">
        <f>AVERAGEIF('Sales Log'!$T$14:$T$211,M2,'Sales Log'!$P$14:$P$211)</f>
        <v>#DIV/0!</v>
      </c>
      <c r="N12" s="74" t="e">
        <f>AVERAGEIF('Sales Log'!$T$14:$T$211,N2,'Sales Log'!$P$14:$P$211)</f>
        <v>#DIV/0!</v>
      </c>
      <c r="O12" s="74" t="e">
        <f>AVERAGEIF('Sales Log'!$T$14:$T$211,O2,'Sales Log'!$P$14:$P$211)</f>
        <v>#DIV/0!</v>
      </c>
      <c r="P12" s="74" t="e">
        <f>AVERAGEIF('Sales Log'!$T$14:$T$211,P2,'Sales Log'!$P$14:$P$211)</f>
        <v>#DIV/0!</v>
      </c>
      <c r="Q12" s="74" t="e">
        <f>AVERAGEIF('Sales Log'!$T$14:$T$211,Q2,'Sales Log'!$P$14:$P$211)</f>
        <v>#DIV/0!</v>
      </c>
      <c r="R12" s="74" t="e">
        <f>AVERAGEIF('Sales Log'!$T$14:$T$211,R2,'Sales Log'!$P$14:$P$211)</f>
        <v>#DIV/0!</v>
      </c>
      <c r="S12" s="74" t="e">
        <f>AVERAGEIF('Sales Log'!$T$14:$T$211,S2,'Sales Log'!$P$14:$P$211)</f>
        <v>#DIV/0!</v>
      </c>
      <c r="T12" s="74" t="e">
        <f>AVERAGEIF('Sales Log'!$T$14:$T$211,T2,'Sales Log'!$P$14:$P$211)</f>
        <v>#DIV/0!</v>
      </c>
      <c r="U12" s="74" t="e">
        <f>AVERAGEIF('Sales Log'!$T$14:$T$211,U2,'Sales Log'!$P$14:$P$211)</f>
        <v>#DIV/0!</v>
      </c>
      <c r="V12" s="74" t="e">
        <f>AVERAGEIF('Sales Log'!$T$14:$T$211,V2,'Sales Log'!$P$14:$P$211)</f>
        <v>#DIV/0!</v>
      </c>
      <c r="W12" s="74" t="e">
        <f>AVERAGEIF('Sales Log'!$T$14:$T$211,W2,'Sales Log'!$P$14:$P$211)</f>
        <v>#DIV/0!</v>
      </c>
      <c r="X12" s="74" t="e">
        <f>AVERAGEIF('Sales Log'!$T$14:$T$211,X2,'Sales Log'!$P$14:$P$211)</f>
        <v>#DIV/0!</v>
      </c>
      <c r="Y12" s="74" t="e">
        <f>AVERAGEIF('Sales Log'!$T$14:$T$211,Y2,'Sales Log'!$P$14:$P$211)</f>
        <v>#DIV/0!</v>
      </c>
      <c r="Z12" s="74" t="e">
        <f>AVERAGEIF('Sales Log'!$T$14:$T$211,Z2,'Sales Log'!$P$14:$P$211)</f>
        <v>#DIV/0!</v>
      </c>
      <c r="AA12" s="74" t="e">
        <f>AVERAGEIF('Sales Log'!$T$14:$T$211,AA2,'Sales Log'!$P$14:$P$211)</f>
        <v>#DIV/0!</v>
      </c>
      <c r="AB12" s="74" t="e">
        <f>AVERAGEIF('Sales Log'!$T$14:$T$211,AB2,'Sales Log'!$P$14:$P$211)</f>
        <v>#DIV/0!</v>
      </c>
      <c r="AC12" s="74" t="e">
        <f>AVERAGEIF('Sales Log'!$T$14:$T$211,AC2,'Sales Log'!$P$14:$P$211)</f>
        <v>#DIV/0!</v>
      </c>
      <c r="AD12" s="74" t="e">
        <f>AVERAGEIF('Sales Log'!$T$14:$T$211,AD2,'Sales Log'!$P$14:$P$211)</f>
        <v>#DIV/0!</v>
      </c>
      <c r="AE12" s="74" t="e">
        <f>AVERAGEIF('Sales Log'!$T$14:$T$211,AE2,'Sales Log'!$P$14:$P$211)</f>
        <v>#DIV/0!</v>
      </c>
      <c r="AF12" s="74" t="e">
        <f>AVERAGEIF('Sales Log'!$T$14:$T$211,AF2,'Sales Log'!$P$14:$P$211)</f>
        <v>#DIV/0!</v>
      </c>
      <c r="AG12" s="74" t="e">
        <f>AVERAGEIF('Sales Log'!$T$14:$T$211,AG2,'Sales Log'!$P$14:$P$211)</f>
        <v>#DIV/0!</v>
      </c>
      <c r="AH12" s="74" t="e">
        <f>AVERAGEIF('Sales Log'!$T$14:$T$211,AH2,'Sales Log'!$P$14:$P$211)</f>
        <v>#DIV/0!</v>
      </c>
      <c r="AI12" s="74" t="e">
        <f>AVERAGEIF('Sales Log'!$T$14:$T$211,AI2,'Sales Log'!$P$14:$P$211)</f>
        <v>#DIV/0!</v>
      </c>
      <c r="AJ12" s="74" t="e">
        <f>AVERAGEIF('Sales Log'!$T$14:$T$211,AJ2,'Sales Log'!$P$14:$P$211)</f>
        <v>#DIV/0!</v>
      </c>
      <c r="AK12" s="74" t="e">
        <f>AVERAGEIF('Sales Log'!$T$14:$T$211,AK2,'Sales Log'!$P$14:$P$211)</f>
        <v>#DIV/0!</v>
      </c>
      <c r="AL12" s="74" t="e">
        <f>AVERAGEIF('Sales Log'!$T$14:$T$211,AL2,'Sales Log'!$P$14:$P$211)</f>
        <v>#DIV/0!</v>
      </c>
      <c r="AM12" s="74" t="e">
        <f>AVERAGEIF('Sales Log'!$T$14:$T$211,AM2,'Sales Log'!$P$14:$P$211)</f>
        <v>#DIV/0!</v>
      </c>
      <c r="AN12" s="74" t="e">
        <f>AVERAGEIF('Sales Log'!$T$14:$T$211,AN2,'Sales Log'!$P$14:$P$211)</f>
        <v>#DIV/0!</v>
      </c>
      <c r="AO12" s="74" t="e">
        <f>AVERAGEIF('Sales Log'!$T$14:$T$211,AO2,'Sales Log'!$P$14:$P$211)</f>
        <v>#DIV/0!</v>
      </c>
      <c r="AP12" s="74" t="e">
        <f>AVERAGEIF('Sales Log'!$T$14:$T$211,AP2,'Sales Log'!$P$14:$P$211)</f>
        <v>#DIV/0!</v>
      </c>
      <c r="AQ12" s="74" t="e">
        <f>AVERAGEIF('Sales Log'!$T$14:$T$211,AQ2,'Sales Log'!$P$14:$P$211)</f>
        <v>#DIV/0!</v>
      </c>
      <c r="AR12" s="74" t="e">
        <f>AVERAGEIF('Sales Log'!$T$14:$T$211,AR2,'Sales Log'!$P$14:$P$211)</f>
        <v>#DIV/0!</v>
      </c>
      <c r="AS12" s="74" t="e">
        <f>AVERAGEIF('Sales Log'!$T$14:$T$211,AS2,'Sales Log'!$P$14:$P$211)</f>
        <v>#DIV/0!</v>
      </c>
      <c r="AT12" s="74" t="e">
        <f>AVERAGEIF('Sales Log'!$T$14:$T$211,AT2,'Sales Log'!$P$14:$P$211)</f>
        <v>#DIV/0!</v>
      </c>
      <c r="AU12" s="74" t="e">
        <f>AVERAGEIF('Sales Log'!$T$14:$T$211,AU2,'Sales Log'!$P$14:$P$211)</f>
        <v>#DIV/0!</v>
      </c>
      <c r="AV12" s="74" t="e">
        <f>AVERAGEIF('Sales Log'!$T$14:$T$211,AV2,'Sales Log'!$P$14:$P$211)</f>
        <v>#DIV/0!</v>
      </c>
      <c r="AW12" s="74" t="e">
        <f>AVERAGEIF('Sales Log'!$T$14:$T$211,AW2,'Sales Log'!$P$14:$P$211)</f>
        <v>#DIV/0!</v>
      </c>
      <c r="AX12" s="74" t="e">
        <f>AVERAGEIF('Sales Log'!$T$14:$T$211,AX2,'Sales Log'!$P$14:$P$211)</f>
        <v>#DIV/0!</v>
      </c>
      <c r="AY12" s="74" t="e">
        <f>AVERAGEIF('Sales Log'!$T$14:$T$211,AY2,'Sales Log'!$P$14:$P$211)</f>
        <v>#DIV/0!</v>
      </c>
      <c r="AZ12" s="74" t="e">
        <f>AVERAGEIF('Sales Log'!$T$14:$T$211,AZ2,'Sales Log'!$P$14:$P$211)</f>
        <v>#DIV/0!</v>
      </c>
      <c r="BA12" s="74" t="e">
        <f>AVERAGEIF('Sales Log'!$T$14:$T$211,BA2,'Sales Log'!$P$14:$P$211)</f>
        <v>#DIV/0!</v>
      </c>
      <c r="BB12" s="74" t="e">
        <f>AVERAGEIF('Sales Log'!$T$14:$T$211,BB2,'Sales Log'!$P$14:$P$211)</f>
        <v>#DIV/0!</v>
      </c>
      <c r="BC12" s="74" t="e">
        <f>AVERAGEIF('Sales Log'!$T$14:$T$211,BC2,'Sales Log'!$P$14:$P$211)</f>
        <v>#DIV/0!</v>
      </c>
      <c r="BD12" s="74" t="e">
        <f>AVERAGEIF('Sales Log'!$T$14:$T$211,BD2,'Sales Log'!$P$14:$P$211)</f>
        <v>#DIV/0!</v>
      </c>
      <c r="BE12" s="74" t="e">
        <f>AVERAGEIF('Sales Log'!$T$14:$T$211,BE2,'Sales Log'!$P$14:$P$211)</f>
        <v>#DIV/0!</v>
      </c>
      <c r="BF12" s="74" t="e">
        <f>AVERAGEIF('Sales Log'!$T$14:$T$211,BF2,'Sales Log'!$P$14:$P$211)</f>
        <v>#DIV/0!</v>
      </c>
      <c r="BG12" s="74" t="e">
        <f>AVERAGEIF('Sales Log'!$T$14:$T$211,BG2,'Sales Log'!$P$14:$P$211)</f>
        <v>#DIV/0!</v>
      </c>
      <c r="BH12" s="74" t="e">
        <f>AVERAGEIF('Sales Log'!$T$14:$T$211,BH2,'Sales Log'!$P$14:$P$211)</f>
        <v>#DIV/0!</v>
      </c>
      <c r="BI12" s="74" t="e">
        <f>AVERAGEIF('Sales Log'!$T$14:$T$211,BI2,'Sales Log'!$P$14:$P$211)</f>
        <v>#DIV/0!</v>
      </c>
      <c r="BJ12" s="74" t="e">
        <f>AVERAGEIF('Sales Log'!$T$14:$T$211,BJ2,'Sales Log'!$P$14:$P$211)</f>
        <v>#DIV/0!</v>
      </c>
      <c r="BK12" s="74" t="e">
        <f>AVERAGEIF('Sales Log'!$T$14:$T$211,BK2,'Sales Log'!$P$14:$P$211)</f>
        <v>#DIV/0!</v>
      </c>
    </row>
    <row r="13" spans="1:63" ht="22.5" customHeight="1">
      <c r="A13" s="70" t="s">
        <v>236</v>
      </c>
      <c r="B13" s="74">
        <f>'Sales Log'!$Q$212</f>
        <v>2496.4289655172415</v>
      </c>
      <c r="C13" s="74" t="e">
        <f>AVERAGEIF('Sales Log'!$T$14:$T$211,C2,'Sales Log'!$Q$14:$Q$211)</f>
        <v>#DIV/0!</v>
      </c>
      <c r="D13" s="74" t="e">
        <f>AVERAGEIF('Sales Log'!$T$14:$T$211,D2,'Sales Log'!$Q$14:$Q$211)</f>
        <v>#DIV/0!</v>
      </c>
      <c r="E13" s="74" t="e">
        <f>AVERAGEIF('Sales Log'!$T$14:$T$211,E2,'Sales Log'!$Q$14:$Q$211)</f>
        <v>#DIV/0!</v>
      </c>
      <c r="F13" s="74" t="e">
        <f>AVERAGEIF('Sales Log'!$T$14:$T$211,F2,'Sales Log'!$Q$14:$Q$211)</f>
        <v>#DIV/0!</v>
      </c>
      <c r="G13" s="74" t="e">
        <f>AVERAGEIF('Sales Log'!$T$14:$T$211,G2,'Sales Log'!$Q$14:$Q$211)</f>
        <v>#DIV/0!</v>
      </c>
      <c r="H13" s="74" t="e">
        <f>AVERAGEIF('Sales Log'!$T$14:$T$211,H2,'Sales Log'!$Q$14:$Q$211)</f>
        <v>#DIV/0!</v>
      </c>
      <c r="I13" s="74" t="e">
        <f>AVERAGEIF('Sales Log'!$T$14:$T$211,I2,'Sales Log'!$Q$14:$Q$211)</f>
        <v>#DIV/0!</v>
      </c>
      <c r="J13" s="74" t="e">
        <f>AVERAGEIF('Sales Log'!$T$14:$T$211,J2,'Sales Log'!$Q$14:$Q$211)</f>
        <v>#DIV/0!</v>
      </c>
      <c r="K13" s="74" t="e">
        <f>AVERAGEIF('Sales Log'!$T$14:$T$211,K2,'Sales Log'!$Q$14:$Q$211)</f>
        <v>#DIV/0!</v>
      </c>
      <c r="L13" s="74" t="e">
        <f>AVERAGEIF('Sales Log'!$T$14:$T$211,L2,'Sales Log'!$Q$14:$Q$211)</f>
        <v>#DIV/0!</v>
      </c>
      <c r="M13" s="74" t="e">
        <f>AVERAGEIF('Sales Log'!$T$14:$T$211,M2,'Sales Log'!$Q$14:$Q$211)</f>
        <v>#DIV/0!</v>
      </c>
      <c r="N13" s="74" t="e">
        <f>AVERAGEIF('Sales Log'!$T$14:$T$211,N2,'Sales Log'!$Q$14:$Q$211)</f>
        <v>#DIV/0!</v>
      </c>
      <c r="O13" s="74" t="e">
        <f>AVERAGEIF('Sales Log'!$T$14:$T$211,O2,'Sales Log'!$Q$14:$Q$211)</f>
        <v>#DIV/0!</v>
      </c>
      <c r="P13" s="74" t="e">
        <f>AVERAGEIF('Sales Log'!$T$14:$T$211,P2,'Sales Log'!$Q$14:$Q$211)</f>
        <v>#DIV/0!</v>
      </c>
      <c r="Q13" s="74" t="e">
        <f>AVERAGEIF('Sales Log'!$T$14:$T$211,Q2,'Sales Log'!$Q$14:$Q$211)</f>
        <v>#DIV/0!</v>
      </c>
      <c r="R13" s="74" t="e">
        <f>AVERAGEIF('Sales Log'!$T$14:$T$211,R2,'Sales Log'!$Q$14:$Q$211)</f>
        <v>#DIV/0!</v>
      </c>
      <c r="S13" s="74" t="e">
        <f>AVERAGEIF('Sales Log'!$T$14:$T$211,S2,'Sales Log'!$Q$14:$Q$211)</f>
        <v>#DIV/0!</v>
      </c>
      <c r="T13" s="74" t="e">
        <f>AVERAGEIF('Sales Log'!$T$14:$T$211,T2,'Sales Log'!$Q$14:$Q$211)</f>
        <v>#DIV/0!</v>
      </c>
      <c r="U13" s="74" t="e">
        <f>AVERAGEIF('Sales Log'!$T$14:$T$211,U2,'Sales Log'!$Q$14:$Q$211)</f>
        <v>#DIV/0!</v>
      </c>
      <c r="V13" s="74" t="e">
        <f>AVERAGEIF('Sales Log'!$T$14:$T$211,V2,'Sales Log'!$Q$14:$Q$211)</f>
        <v>#DIV/0!</v>
      </c>
      <c r="W13" s="74" t="e">
        <f>AVERAGEIF('Sales Log'!$T$14:$T$211,W2,'Sales Log'!$Q$14:$Q$211)</f>
        <v>#DIV/0!</v>
      </c>
      <c r="X13" s="74" t="e">
        <f>AVERAGEIF('Sales Log'!$T$14:$T$211,X2,'Sales Log'!$Q$14:$Q$211)</f>
        <v>#DIV/0!</v>
      </c>
      <c r="Y13" s="74" t="e">
        <f>AVERAGEIF('Sales Log'!$T$14:$T$211,Y2,'Sales Log'!$Q$14:$Q$211)</f>
        <v>#DIV/0!</v>
      </c>
      <c r="Z13" s="74" t="e">
        <f>AVERAGEIF('Sales Log'!$T$14:$T$211,Z2,'Sales Log'!$Q$14:$Q$211)</f>
        <v>#DIV/0!</v>
      </c>
      <c r="AA13" s="74" t="e">
        <f>AVERAGEIF('Sales Log'!$T$14:$T$211,AA2,'Sales Log'!$Q$14:$Q$211)</f>
        <v>#DIV/0!</v>
      </c>
      <c r="AB13" s="74" t="e">
        <f>AVERAGEIF('Sales Log'!$T$14:$T$211,AB2,'Sales Log'!$Q$14:$Q$211)</f>
        <v>#DIV/0!</v>
      </c>
      <c r="AC13" s="74" t="e">
        <f>AVERAGEIF('Sales Log'!$T$14:$T$211,AC2,'Sales Log'!$Q$14:$Q$211)</f>
        <v>#DIV/0!</v>
      </c>
      <c r="AD13" s="74" t="e">
        <f>AVERAGEIF('Sales Log'!$T$14:$T$211,AD2,'Sales Log'!$Q$14:$Q$211)</f>
        <v>#DIV/0!</v>
      </c>
      <c r="AE13" s="74" t="e">
        <f>AVERAGEIF('Sales Log'!$T$14:$T$211,AE2,'Sales Log'!$Q$14:$Q$211)</f>
        <v>#DIV/0!</v>
      </c>
      <c r="AF13" s="74" t="e">
        <f>AVERAGEIF('Sales Log'!$T$14:$T$211,AF2,'Sales Log'!$Q$14:$Q$211)</f>
        <v>#DIV/0!</v>
      </c>
      <c r="AG13" s="74" t="e">
        <f>AVERAGEIF('Sales Log'!$T$14:$T$211,AG2,'Sales Log'!$Q$14:$Q$211)</f>
        <v>#DIV/0!</v>
      </c>
      <c r="AH13" s="74" t="e">
        <f>AVERAGEIF('Sales Log'!$T$14:$T$211,AH2,'Sales Log'!$Q$14:$Q$211)</f>
        <v>#DIV/0!</v>
      </c>
      <c r="AI13" s="74" t="e">
        <f>AVERAGEIF('Sales Log'!$T$14:$T$211,AI2,'Sales Log'!$Q$14:$Q$211)</f>
        <v>#DIV/0!</v>
      </c>
      <c r="AJ13" s="74" t="e">
        <f>AVERAGEIF('Sales Log'!$T$14:$T$211,AJ2,'Sales Log'!$Q$14:$Q$211)</f>
        <v>#DIV/0!</v>
      </c>
      <c r="AK13" s="74" t="e">
        <f>AVERAGEIF('Sales Log'!$T$14:$T$211,AK2,'Sales Log'!$Q$14:$Q$211)</f>
        <v>#DIV/0!</v>
      </c>
      <c r="AL13" s="74" t="e">
        <f>AVERAGEIF('Sales Log'!$T$14:$T$211,AL2,'Sales Log'!$Q$14:$Q$211)</f>
        <v>#DIV/0!</v>
      </c>
      <c r="AM13" s="74" t="e">
        <f>AVERAGEIF('Sales Log'!$T$14:$T$211,AM2,'Sales Log'!$Q$14:$Q$211)</f>
        <v>#DIV/0!</v>
      </c>
      <c r="AN13" s="74" t="e">
        <f>AVERAGEIF('Sales Log'!$T$14:$T$211,AN2,'Sales Log'!$Q$14:$Q$211)</f>
        <v>#DIV/0!</v>
      </c>
      <c r="AO13" s="74" t="e">
        <f>AVERAGEIF('Sales Log'!$T$14:$T$211,AO2,'Sales Log'!$Q$14:$Q$211)</f>
        <v>#DIV/0!</v>
      </c>
      <c r="AP13" s="74" t="e">
        <f>AVERAGEIF('Sales Log'!$T$14:$T$211,AP2,'Sales Log'!$Q$14:$Q$211)</f>
        <v>#DIV/0!</v>
      </c>
      <c r="AQ13" s="74" t="e">
        <f>AVERAGEIF('Sales Log'!$T$14:$T$211,AQ2,'Sales Log'!$Q$14:$Q$211)</f>
        <v>#DIV/0!</v>
      </c>
      <c r="AR13" s="74" t="e">
        <f>AVERAGEIF('Sales Log'!$T$14:$T$211,AR2,'Sales Log'!$Q$14:$Q$211)</f>
        <v>#DIV/0!</v>
      </c>
      <c r="AS13" s="74" t="e">
        <f>AVERAGEIF('Sales Log'!$T$14:$T$211,AS2,'Sales Log'!$Q$14:$Q$211)</f>
        <v>#DIV/0!</v>
      </c>
      <c r="AT13" s="74" t="e">
        <f>AVERAGEIF('Sales Log'!$T$14:$T$211,AT2,'Sales Log'!$Q$14:$Q$211)</f>
        <v>#DIV/0!</v>
      </c>
      <c r="AU13" s="74" t="e">
        <f>AVERAGEIF('Sales Log'!$T$14:$T$211,AU2,'Sales Log'!$Q$14:$Q$211)</f>
        <v>#DIV/0!</v>
      </c>
      <c r="AV13" s="74" t="e">
        <f>AVERAGEIF('Sales Log'!$T$14:$T$211,AV2,'Sales Log'!$Q$14:$Q$211)</f>
        <v>#DIV/0!</v>
      </c>
      <c r="AW13" s="74" t="e">
        <f>AVERAGEIF('Sales Log'!$T$14:$T$211,AW2,'Sales Log'!$Q$14:$Q$211)</f>
        <v>#DIV/0!</v>
      </c>
      <c r="AX13" s="74" t="e">
        <f>AVERAGEIF('Sales Log'!$T$14:$T$211,AX2,'Sales Log'!$Q$14:$Q$211)</f>
        <v>#DIV/0!</v>
      </c>
      <c r="AY13" s="74" t="e">
        <f>AVERAGEIF('Sales Log'!$T$14:$T$211,AY2,'Sales Log'!$Q$14:$Q$211)</f>
        <v>#DIV/0!</v>
      </c>
      <c r="AZ13" s="74" t="e">
        <f>AVERAGEIF('Sales Log'!$T$14:$T$211,AZ2,'Sales Log'!$Q$14:$Q$211)</f>
        <v>#DIV/0!</v>
      </c>
      <c r="BA13" s="74" t="e">
        <f>AVERAGEIF('Sales Log'!$T$14:$T$211,BA2,'Sales Log'!$Q$14:$Q$211)</f>
        <v>#DIV/0!</v>
      </c>
      <c r="BB13" s="74" t="e">
        <f>AVERAGEIF('Sales Log'!$T$14:$T$211,BB2,'Sales Log'!$Q$14:$Q$211)</f>
        <v>#DIV/0!</v>
      </c>
      <c r="BC13" s="74" t="e">
        <f>AVERAGEIF('Sales Log'!$T$14:$T$211,BC2,'Sales Log'!$Q$14:$Q$211)</f>
        <v>#DIV/0!</v>
      </c>
      <c r="BD13" s="74" t="e">
        <f>AVERAGEIF('Sales Log'!$T$14:$T$211,BD2,'Sales Log'!$Q$14:$Q$211)</f>
        <v>#DIV/0!</v>
      </c>
      <c r="BE13" s="74" t="e">
        <f>AVERAGEIF('Sales Log'!$T$14:$T$211,BE2,'Sales Log'!$Q$14:$Q$211)</f>
        <v>#DIV/0!</v>
      </c>
      <c r="BF13" s="74" t="e">
        <f>AVERAGEIF('Sales Log'!$T$14:$T$211,BF2,'Sales Log'!$Q$14:$Q$211)</f>
        <v>#DIV/0!</v>
      </c>
      <c r="BG13" s="74" t="e">
        <f>AVERAGEIF('Sales Log'!$T$14:$T$211,BG2,'Sales Log'!$Q$14:$Q$211)</f>
        <v>#DIV/0!</v>
      </c>
      <c r="BH13" s="74" t="e">
        <f>AVERAGEIF('Sales Log'!$T$14:$T$211,BH2,'Sales Log'!$Q$14:$Q$211)</f>
        <v>#DIV/0!</v>
      </c>
      <c r="BI13" s="74" t="e">
        <f>AVERAGEIF('Sales Log'!$T$14:$T$211,BI2,'Sales Log'!$Q$14:$Q$211)</f>
        <v>#DIV/0!</v>
      </c>
      <c r="BJ13" s="74" t="e">
        <f>AVERAGEIF('Sales Log'!$T$14:$T$211,BJ2,'Sales Log'!$Q$14:$Q$211)</f>
        <v>#DIV/0!</v>
      </c>
      <c r="BK13" s="74" t="e">
        <f>AVERAGEIF('Sales Log'!$T$14:$T$211,BK2,'Sales Log'!$Q$14:$Q$211)</f>
        <v>#DIV/0!</v>
      </c>
    </row>
    <row r="14" spans="1:63" ht="22.5" customHeight="1">
      <c r="A14" s="70" t="s">
        <v>237</v>
      </c>
      <c r="B14" s="74">
        <f>'Sales Log'!$R$212</f>
        <v>5307.2625862068962</v>
      </c>
      <c r="C14" s="74" t="e">
        <f>AVERAGEIF('Sales Log'!$T$14:$T$211,C2,'Sales Log'!$R$14:$R$211)</f>
        <v>#DIV/0!</v>
      </c>
      <c r="D14" s="74" t="e">
        <f>AVERAGEIF('Sales Log'!$T$14:$T$211,D2,'Sales Log'!$R$14:$R$211)</f>
        <v>#DIV/0!</v>
      </c>
      <c r="E14" s="74" t="e">
        <f>AVERAGEIF('Sales Log'!$T$14:$T$211,E2,'Sales Log'!$R$14:$R$211)</f>
        <v>#DIV/0!</v>
      </c>
      <c r="F14" s="74" t="e">
        <f>AVERAGEIF('Sales Log'!$T$14:$T$211,F2,'Sales Log'!$R$14:$R$211)</f>
        <v>#DIV/0!</v>
      </c>
      <c r="G14" s="74" t="e">
        <f>AVERAGEIF('Sales Log'!$T$14:$T$211,G2,'Sales Log'!$R$14:$R$211)</f>
        <v>#DIV/0!</v>
      </c>
      <c r="H14" s="74" t="e">
        <f>AVERAGEIF('Sales Log'!$T$14:$T$211,H2,'Sales Log'!$R$14:$R$211)</f>
        <v>#DIV/0!</v>
      </c>
      <c r="I14" s="74" t="e">
        <f>AVERAGEIF('Sales Log'!$T$14:$T$211,I2,'Sales Log'!$R$14:$R$211)</f>
        <v>#DIV/0!</v>
      </c>
      <c r="J14" s="74" t="e">
        <f>AVERAGEIF('Sales Log'!$T$14:$T$211,J2,'Sales Log'!$R$14:$R$211)</f>
        <v>#DIV/0!</v>
      </c>
      <c r="K14" s="74" t="e">
        <f>AVERAGEIF('Sales Log'!$T$14:$T$211,K2,'Sales Log'!$R$14:$R$211)</f>
        <v>#DIV/0!</v>
      </c>
      <c r="L14" s="74" t="e">
        <f>AVERAGEIF('Sales Log'!$T$14:$T$211,L2,'Sales Log'!$R$14:$R$211)</f>
        <v>#DIV/0!</v>
      </c>
      <c r="M14" s="74" t="e">
        <f>AVERAGEIF('Sales Log'!$T$14:$T$211,M2,'Sales Log'!$R$14:$R$211)</f>
        <v>#DIV/0!</v>
      </c>
      <c r="N14" s="74" t="e">
        <f>AVERAGEIF('Sales Log'!$T$14:$T$211,N2,'Sales Log'!$R$14:$R$211)</f>
        <v>#DIV/0!</v>
      </c>
      <c r="O14" s="74" t="e">
        <f>AVERAGEIF('Sales Log'!$T$14:$T$211,O2,'Sales Log'!$R$14:$R$211)</f>
        <v>#DIV/0!</v>
      </c>
      <c r="P14" s="74" t="e">
        <f>AVERAGEIF('Sales Log'!$T$14:$T$211,P2,'Sales Log'!$R$14:$R$211)</f>
        <v>#DIV/0!</v>
      </c>
      <c r="Q14" s="74" t="e">
        <f>AVERAGEIF('Sales Log'!$T$14:$T$211,Q2,'Sales Log'!$R$14:$R$211)</f>
        <v>#DIV/0!</v>
      </c>
      <c r="R14" s="74" t="e">
        <f>AVERAGEIF('Sales Log'!$T$14:$T$211,R2,'Sales Log'!$R$14:$R$211)</f>
        <v>#DIV/0!</v>
      </c>
      <c r="S14" s="74" t="e">
        <f>AVERAGEIF('Sales Log'!$T$14:$T$211,S2,'Sales Log'!$R$14:$R$211)</f>
        <v>#DIV/0!</v>
      </c>
      <c r="T14" s="74" t="e">
        <f>AVERAGEIF('Sales Log'!$T$14:$T$211,T2,'Sales Log'!$R$14:$R$211)</f>
        <v>#DIV/0!</v>
      </c>
      <c r="U14" s="74" t="e">
        <f>AVERAGEIF('Sales Log'!$T$14:$T$211,U2,'Sales Log'!$R$14:$R$211)</f>
        <v>#DIV/0!</v>
      </c>
      <c r="V14" s="74" t="e">
        <f>AVERAGEIF('Sales Log'!$T$14:$T$211,V2,'Sales Log'!$R$14:$R$211)</f>
        <v>#DIV/0!</v>
      </c>
      <c r="W14" s="74" t="e">
        <f>AVERAGEIF('Sales Log'!$T$14:$T$211,W2,'Sales Log'!$R$14:$R$211)</f>
        <v>#DIV/0!</v>
      </c>
      <c r="X14" s="74" t="e">
        <f>AVERAGEIF('Sales Log'!$T$14:$T$211,X2,'Sales Log'!$R$14:$R$211)</f>
        <v>#DIV/0!</v>
      </c>
      <c r="Y14" s="74" t="e">
        <f>AVERAGEIF('Sales Log'!$T$14:$T$211,Y2,'Sales Log'!$R$14:$R$211)</f>
        <v>#DIV/0!</v>
      </c>
      <c r="Z14" s="74" t="e">
        <f>AVERAGEIF('Sales Log'!$T$14:$T$211,Z2,'Sales Log'!$R$14:$R$211)</f>
        <v>#DIV/0!</v>
      </c>
      <c r="AA14" s="74" t="e">
        <f>AVERAGEIF('Sales Log'!$T$14:$T$211,AA2,'Sales Log'!$R$14:$R$211)</f>
        <v>#DIV/0!</v>
      </c>
      <c r="AB14" s="74" t="e">
        <f>AVERAGEIF('Sales Log'!$T$14:$T$211,AB2,'Sales Log'!$R$14:$R$211)</f>
        <v>#DIV/0!</v>
      </c>
      <c r="AC14" s="74" t="e">
        <f>AVERAGEIF('Sales Log'!$T$14:$T$211,AC2,'Sales Log'!$R$14:$R$211)</f>
        <v>#DIV/0!</v>
      </c>
      <c r="AD14" s="74" t="e">
        <f>AVERAGEIF('Sales Log'!$T$14:$T$211,AD2,'Sales Log'!$R$14:$R$211)</f>
        <v>#DIV/0!</v>
      </c>
      <c r="AE14" s="74" t="e">
        <f>AVERAGEIF('Sales Log'!$T$14:$T$211,AE2,'Sales Log'!$R$14:$R$211)</f>
        <v>#DIV/0!</v>
      </c>
      <c r="AF14" s="74" t="e">
        <f>AVERAGEIF('Sales Log'!$T$14:$T$211,AF2,'Sales Log'!$R$14:$R$211)</f>
        <v>#DIV/0!</v>
      </c>
      <c r="AG14" s="74" t="e">
        <f>AVERAGEIF('Sales Log'!$T$14:$T$211,AG2,'Sales Log'!$R$14:$R$211)</f>
        <v>#DIV/0!</v>
      </c>
      <c r="AH14" s="74" t="e">
        <f>AVERAGEIF('Sales Log'!$T$14:$T$211,AH2,'Sales Log'!$R$14:$R$211)</f>
        <v>#DIV/0!</v>
      </c>
      <c r="AI14" s="74" t="e">
        <f>AVERAGEIF('Sales Log'!$T$14:$T$211,AI2,'Sales Log'!$R$14:$R$211)</f>
        <v>#DIV/0!</v>
      </c>
      <c r="AJ14" s="74" t="e">
        <f>AVERAGEIF('Sales Log'!$T$14:$T$211,AJ2,'Sales Log'!$R$14:$R$211)</f>
        <v>#DIV/0!</v>
      </c>
      <c r="AK14" s="74" t="e">
        <f>AVERAGEIF('Sales Log'!$T$14:$T$211,AK2,'Sales Log'!$R$14:$R$211)</f>
        <v>#DIV/0!</v>
      </c>
      <c r="AL14" s="74" t="e">
        <f>AVERAGEIF('Sales Log'!$T$14:$T$211,AL2,'Sales Log'!$R$14:$R$211)</f>
        <v>#DIV/0!</v>
      </c>
      <c r="AM14" s="74" t="e">
        <f>AVERAGEIF('Sales Log'!$T$14:$T$211,AM2,'Sales Log'!$R$14:$R$211)</f>
        <v>#DIV/0!</v>
      </c>
      <c r="AN14" s="74" t="e">
        <f>AVERAGEIF('Sales Log'!$T$14:$T$211,AN2,'Sales Log'!$R$14:$R$211)</f>
        <v>#DIV/0!</v>
      </c>
      <c r="AO14" s="74" t="e">
        <f>AVERAGEIF('Sales Log'!$T$14:$T$211,AO2,'Sales Log'!$R$14:$R$211)</f>
        <v>#DIV/0!</v>
      </c>
      <c r="AP14" s="74" t="e">
        <f>AVERAGEIF('Sales Log'!$T$14:$T$211,AP2,'Sales Log'!$R$14:$R$211)</f>
        <v>#DIV/0!</v>
      </c>
      <c r="AQ14" s="74" t="e">
        <f>AVERAGEIF('Sales Log'!$T$14:$T$211,AQ2,'Sales Log'!$R$14:$R$211)</f>
        <v>#DIV/0!</v>
      </c>
      <c r="AR14" s="74" t="e">
        <f>AVERAGEIF('Sales Log'!$T$14:$T$211,AR2,'Sales Log'!$R$14:$R$211)</f>
        <v>#DIV/0!</v>
      </c>
      <c r="AS14" s="74" t="e">
        <f>AVERAGEIF('Sales Log'!$T$14:$T$211,AS2,'Sales Log'!$R$14:$R$211)</f>
        <v>#DIV/0!</v>
      </c>
      <c r="AT14" s="74" t="e">
        <f>AVERAGEIF('Sales Log'!$T$14:$T$211,AT2,'Sales Log'!$R$14:$R$211)</f>
        <v>#DIV/0!</v>
      </c>
      <c r="AU14" s="74" t="e">
        <f>AVERAGEIF('Sales Log'!$T$14:$T$211,AU2,'Sales Log'!$R$14:$R$211)</f>
        <v>#DIV/0!</v>
      </c>
      <c r="AV14" s="74" t="e">
        <f>AVERAGEIF('Sales Log'!$T$14:$T$211,AV2,'Sales Log'!$R$14:$R$211)</f>
        <v>#DIV/0!</v>
      </c>
      <c r="AW14" s="74" t="e">
        <f>AVERAGEIF('Sales Log'!$T$14:$T$211,AW2,'Sales Log'!$R$14:$R$211)</f>
        <v>#DIV/0!</v>
      </c>
      <c r="AX14" s="74" t="e">
        <f>AVERAGEIF('Sales Log'!$T$14:$T$211,AX2,'Sales Log'!$R$14:$R$211)</f>
        <v>#DIV/0!</v>
      </c>
      <c r="AY14" s="74" t="e">
        <f>AVERAGEIF('Sales Log'!$T$14:$T$211,AY2,'Sales Log'!$R$14:$R$211)</f>
        <v>#DIV/0!</v>
      </c>
      <c r="AZ14" s="74" t="e">
        <f>AVERAGEIF('Sales Log'!$T$14:$T$211,AZ2,'Sales Log'!$R$14:$R$211)</f>
        <v>#DIV/0!</v>
      </c>
      <c r="BA14" s="74" t="e">
        <f>AVERAGEIF('Sales Log'!$T$14:$T$211,BA2,'Sales Log'!$R$14:$R$211)</f>
        <v>#DIV/0!</v>
      </c>
      <c r="BB14" s="74" t="e">
        <f>AVERAGEIF('Sales Log'!$T$14:$T$211,BB2,'Sales Log'!$R$14:$R$211)</f>
        <v>#DIV/0!</v>
      </c>
      <c r="BC14" s="74" t="e">
        <f>AVERAGEIF('Sales Log'!$T$14:$T$211,BC2,'Sales Log'!$R$14:$R$211)</f>
        <v>#DIV/0!</v>
      </c>
      <c r="BD14" s="74" t="e">
        <f>AVERAGEIF('Sales Log'!$T$14:$T$211,BD2,'Sales Log'!$R$14:$R$211)</f>
        <v>#DIV/0!</v>
      </c>
      <c r="BE14" s="74" t="e">
        <f>AVERAGEIF('Sales Log'!$T$14:$T$211,BE2,'Sales Log'!$R$14:$R$211)</f>
        <v>#DIV/0!</v>
      </c>
      <c r="BF14" s="74" t="e">
        <f>AVERAGEIF('Sales Log'!$T$14:$T$211,BF2,'Sales Log'!$R$14:$R$211)</f>
        <v>#DIV/0!</v>
      </c>
      <c r="BG14" s="74" t="e">
        <f>AVERAGEIF('Sales Log'!$T$14:$T$211,BG2,'Sales Log'!$R$14:$R$211)</f>
        <v>#DIV/0!</v>
      </c>
      <c r="BH14" s="74" t="e">
        <f>AVERAGEIF('Sales Log'!$T$14:$T$211,BH2,'Sales Log'!$R$14:$R$211)</f>
        <v>#DIV/0!</v>
      </c>
      <c r="BI14" s="74" t="e">
        <f>AVERAGEIF('Sales Log'!$T$14:$T$211,BI2,'Sales Log'!$R$14:$R$211)</f>
        <v>#DIV/0!</v>
      </c>
      <c r="BJ14" s="74" t="e">
        <f>AVERAGEIF('Sales Log'!$T$14:$T$211,BJ2,'Sales Log'!$R$14:$R$211)</f>
        <v>#DIV/0!</v>
      </c>
      <c r="BK14" s="74" t="e">
        <f>AVERAGEIF('Sales Log'!$T$14:$T$211,BK2,'Sales Log'!$R$14:$R$211)</f>
        <v>#DIV/0!</v>
      </c>
    </row>
    <row r="15" spans="1:63" ht="21" customHeight="1">
      <c r="A15" s="70" t="s">
        <v>238</v>
      </c>
      <c r="B15" s="74">
        <f t="shared" ref="B15:BK15" si="2">B14*B4</f>
        <v>307821.23</v>
      </c>
      <c r="C15" s="74" t="e">
        <f t="shared" si="2"/>
        <v>#DIV/0!</v>
      </c>
      <c r="D15" s="74" t="e">
        <f t="shared" si="2"/>
        <v>#DIV/0!</v>
      </c>
      <c r="E15" s="74" t="e">
        <f t="shared" si="2"/>
        <v>#DIV/0!</v>
      </c>
      <c r="F15" s="74" t="e">
        <f t="shared" si="2"/>
        <v>#DIV/0!</v>
      </c>
      <c r="G15" s="74" t="e">
        <f t="shared" si="2"/>
        <v>#DIV/0!</v>
      </c>
      <c r="H15" s="74" t="e">
        <f t="shared" si="2"/>
        <v>#DIV/0!</v>
      </c>
      <c r="I15" s="74" t="e">
        <f t="shared" si="2"/>
        <v>#DIV/0!</v>
      </c>
      <c r="J15" s="74" t="e">
        <f t="shared" si="2"/>
        <v>#DIV/0!</v>
      </c>
      <c r="K15" s="74" t="e">
        <f t="shared" si="2"/>
        <v>#DIV/0!</v>
      </c>
      <c r="L15" s="74" t="e">
        <f t="shared" si="2"/>
        <v>#DIV/0!</v>
      </c>
      <c r="M15" s="74" t="e">
        <f t="shared" si="2"/>
        <v>#DIV/0!</v>
      </c>
      <c r="N15" s="74" t="e">
        <f t="shared" si="2"/>
        <v>#DIV/0!</v>
      </c>
      <c r="O15" s="74" t="e">
        <f t="shared" si="2"/>
        <v>#DIV/0!</v>
      </c>
      <c r="P15" s="74" t="e">
        <f t="shared" si="2"/>
        <v>#DIV/0!</v>
      </c>
      <c r="Q15" s="74" t="e">
        <f t="shared" si="2"/>
        <v>#DIV/0!</v>
      </c>
      <c r="R15" s="74" t="e">
        <f t="shared" si="2"/>
        <v>#DIV/0!</v>
      </c>
      <c r="S15" s="74" t="e">
        <f t="shared" si="2"/>
        <v>#DIV/0!</v>
      </c>
      <c r="T15" s="74" t="e">
        <f t="shared" si="2"/>
        <v>#DIV/0!</v>
      </c>
      <c r="U15" s="74" t="e">
        <f t="shared" si="2"/>
        <v>#DIV/0!</v>
      </c>
      <c r="V15" s="74" t="e">
        <f t="shared" si="2"/>
        <v>#DIV/0!</v>
      </c>
      <c r="W15" s="74" t="e">
        <f t="shared" si="2"/>
        <v>#DIV/0!</v>
      </c>
      <c r="X15" s="74" t="e">
        <f t="shared" si="2"/>
        <v>#DIV/0!</v>
      </c>
      <c r="Y15" s="74" t="e">
        <f t="shared" si="2"/>
        <v>#DIV/0!</v>
      </c>
      <c r="Z15" s="74" t="e">
        <f t="shared" si="2"/>
        <v>#DIV/0!</v>
      </c>
      <c r="AA15" s="74" t="e">
        <f t="shared" si="2"/>
        <v>#DIV/0!</v>
      </c>
      <c r="AB15" s="74" t="e">
        <f t="shared" si="2"/>
        <v>#DIV/0!</v>
      </c>
      <c r="AC15" s="74" t="e">
        <f t="shared" si="2"/>
        <v>#DIV/0!</v>
      </c>
      <c r="AD15" s="74" t="e">
        <f t="shared" si="2"/>
        <v>#DIV/0!</v>
      </c>
      <c r="AE15" s="74" t="e">
        <f t="shared" si="2"/>
        <v>#DIV/0!</v>
      </c>
      <c r="AF15" s="74" t="e">
        <f t="shared" si="2"/>
        <v>#DIV/0!</v>
      </c>
      <c r="AG15" s="74" t="e">
        <f t="shared" si="2"/>
        <v>#DIV/0!</v>
      </c>
      <c r="AH15" s="74" t="e">
        <f t="shared" si="2"/>
        <v>#DIV/0!</v>
      </c>
      <c r="AI15" s="74" t="e">
        <f t="shared" si="2"/>
        <v>#DIV/0!</v>
      </c>
      <c r="AJ15" s="74" t="e">
        <f t="shared" si="2"/>
        <v>#DIV/0!</v>
      </c>
      <c r="AK15" s="74" t="e">
        <f t="shared" si="2"/>
        <v>#DIV/0!</v>
      </c>
      <c r="AL15" s="74" t="e">
        <f t="shared" si="2"/>
        <v>#DIV/0!</v>
      </c>
      <c r="AM15" s="74" t="e">
        <f t="shared" si="2"/>
        <v>#DIV/0!</v>
      </c>
      <c r="AN15" s="74" t="e">
        <f t="shared" si="2"/>
        <v>#DIV/0!</v>
      </c>
      <c r="AO15" s="74" t="e">
        <f t="shared" si="2"/>
        <v>#DIV/0!</v>
      </c>
      <c r="AP15" s="74" t="e">
        <f t="shared" si="2"/>
        <v>#DIV/0!</v>
      </c>
      <c r="AQ15" s="74" t="e">
        <f t="shared" si="2"/>
        <v>#DIV/0!</v>
      </c>
      <c r="AR15" s="74" t="e">
        <f t="shared" si="2"/>
        <v>#DIV/0!</v>
      </c>
      <c r="AS15" s="74" t="e">
        <f t="shared" si="2"/>
        <v>#DIV/0!</v>
      </c>
      <c r="AT15" s="74" t="e">
        <f t="shared" si="2"/>
        <v>#DIV/0!</v>
      </c>
      <c r="AU15" s="74" t="e">
        <f t="shared" si="2"/>
        <v>#DIV/0!</v>
      </c>
      <c r="AV15" s="74" t="e">
        <f t="shared" si="2"/>
        <v>#DIV/0!</v>
      </c>
      <c r="AW15" s="74" t="e">
        <f t="shared" si="2"/>
        <v>#DIV/0!</v>
      </c>
      <c r="AX15" s="74" t="e">
        <f t="shared" si="2"/>
        <v>#DIV/0!</v>
      </c>
      <c r="AY15" s="74" t="e">
        <f t="shared" si="2"/>
        <v>#DIV/0!</v>
      </c>
      <c r="AZ15" s="74" t="e">
        <f t="shared" si="2"/>
        <v>#DIV/0!</v>
      </c>
      <c r="BA15" s="74" t="e">
        <f t="shared" si="2"/>
        <v>#DIV/0!</v>
      </c>
      <c r="BB15" s="74" t="e">
        <f t="shared" si="2"/>
        <v>#DIV/0!</v>
      </c>
      <c r="BC15" s="74" t="e">
        <f t="shared" si="2"/>
        <v>#DIV/0!</v>
      </c>
      <c r="BD15" s="74" t="e">
        <f t="shared" si="2"/>
        <v>#DIV/0!</v>
      </c>
      <c r="BE15" s="74" t="e">
        <f t="shared" si="2"/>
        <v>#DIV/0!</v>
      </c>
      <c r="BF15" s="74" t="e">
        <f t="shared" si="2"/>
        <v>#DIV/0!</v>
      </c>
      <c r="BG15" s="74" t="e">
        <f t="shared" si="2"/>
        <v>#DIV/0!</v>
      </c>
      <c r="BH15" s="74" t="e">
        <f t="shared" si="2"/>
        <v>#DIV/0!</v>
      </c>
      <c r="BI15" s="74" t="e">
        <f t="shared" si="2"/>
        <v>#DIV/0!</v>
      </c>
      <c r="BJ15" s="74" t="e">
        <f t="shared" si="2"/>
        <v>#DIV/0!</v>
      </c>
      <c r="BK15" s="74" t="e">
        <f t="shared" si="2"/>
        <v>#DIV/0!</v>
      </c>
    </row>
    <row r="16" spans="1:63" ht="21" customHeight="1">
      <c r="A16" s="70" t="s">
        <v>100</v>
      </c>
      <c r="B16" s="71">
        <f t="shared" ref="B16:BK16" si="3">(B14/(B7)*(360/B5))</f>
        <v>2.1779370368932729</v>
      </c>
      <c r="C16" s="71" t="e">
        <f t="shared" ca="1" si="3"/>
        <v>#DIV/0!</v>
      </c>
      <c r="D16" s="71" t="e">
        <f t="shared" ca="1" si="3"/>
        <v>#DIV/0!</v>
      </c>
      <c r="E16" s="71" t="e">
        <f t="shared" ca="1" si="3"/>
        <v>#DIV/0!</v>
      </c>
      <c r="F16" s="71" t="e">
        <f t="shared" ca="1" si="3"/>
        <v>#DIV/0!</v>
      </c>
      <c r="G16" s="71" t="e">
        <f t="shared" ca="1" si="3"/>
        <v>#DIV/0!</v>
      </c>
      <c r="H16" s="71" t="e">
        <f t="shared" ca="1" si="3"/>
        <v>#DIV/0!</v>
      </c>
      <c r="I16" s="71" t="e">
        <f t="shared" ca="1" si="3"/>
        <v>#DIV/0!</v>
      </c>
      <c r="J16" s="71" t="e">
        <f t="shared" ca="1" si="3"/>
        <v>#DIV/0!</v>
      </c>
      <c r="K16" s="71" t="e">
        <f t="shared" ca="1" si="3"/>
        <v>#DIV/0!</v>
      </c>
      <c r="L16" s="71" t="e">
        <f t="shared" ca="1" si="3"/>
        <v>#DIV/0!</v>
      </c>
      <c r="M16" s="71" t="e">
        <f t="shared" ca="1" si="3"/>
        <v>#DIV/0!</v>
      </c>
      <c r="N16" s="71" t="e">
        <f t="shared" ca="1" si="3"/>
        <v>#DIV/0!</v>
      </c>
      <c r="O16" s="71" t="e">
        <f t="shared" ca="1" si="3"/>
        <v>#DIV/0!</v>
      </c>
      <c r="P16" s="71" t="e">
        <f t="shared" ca="1" si="3"/>
        <v>#DIV/0!</v>
      </c>
      <c r="Q16" s="71" t="e">
        <f t="shared" ca="1" si="3"/>
        <v>#DIV/0!</v>
      </c>
      <c r="R16" s="71" t="e">
        <f t="shared" ca="1" si="3"/>
        <v>#DIV/0!</v>
      </c>
      <c r="S16" s="71" t="e">
        <f t="shared" ca="1" si="3"/>
        <v>#DIV/0!</v>
      </c>
      <c r="T16" s="71" t="e">
        <f t="shared" ca="1" si="3"/>
        <v>#DIV/0!</v>
      </c>
      <c r="U16" s="71" t="e">
        <f t="shared" ca="1" si="3"/>
        <v>#DIV/0!</v>
      </c>
      <c r="V16" s="71" t="e">
        <f t="shared" ca="1" si="3"/>
        <v>#DIV/0!</v>
      </c>
      <c r="W16" s="71" t="e">
        <f t="shared" ca="1" si="3"/>
        <v>#DIV/0!</v>
      </c>
      <c r="X16" s="71" t="e">
        <f t="shared" ca="1" si="3"/>
        <v>#DIV/0!</v>
      </c>
      <c r="Y16" s="71" t="e">
        <f t="shared" ca="1" si="3"/>
        <v>#DIV/0!</v>
      </c>
      <c r="Z16" s="71" t="e">
        <f t="shared" ca="1" si="3"/>
        <v>#DIV/0!</v>
      </c>
      <c r="AA16" s="71" t="e">
        <f t="shared" ca="1" si="3"/>
        <v>#DIV/0!</v>
      </c>
      <c r="AB16" s="71" t="e">
        <f t="shared" ca="1" si="3"/>
        <v>#DIV/0!</v>
      </c>
      <c r="AC16" s="71" t="e">
        <f t="shared" ca="1" si="3"/>
        <v>#DIV/0!</v>
      </c>
      <c r="AD16" s="71" t="e">
        <f t="shared" ca="1" si="3"/>
        <v>#DIV/0!</v>
      </c>
      <c r="AE16" s="71" t="e">
        <f t="shared" ca="1" si="3"/>
        <v>#DIV/0!</v>
      </c>
      <c r="AF16" s="71" t="e">
        <f t="shared" ca="1" si="3"/>
        <v>#DIV/0!</v>
      </c>
      <c r="AG16" s="71" t="e">
        <f t="shared" ca="1" si="3"/>
        <v>#DIV/0!</v>
      </c>
      <c r="AH16" s="71" t="e">
        <f t="shared" ca="1" si="3"/>
        <v>#DIV/0!</v>
      </c>
      <c r="AI16" s="71" t="e">
        <f t="shared" ca="1" si="3"/>
        <v>#DIV/0!</v>
      </c>
      <c r="AJ16" s="71" t="e">
        <f t="shared" ca="1" si="3"/>
        <v>#DIV/0!</v>
      </c>
      <c r="AK16" s="71" t="e">
        <f t="shared" ca="1" si="3"/>
        <v>#DIV/0!</v>
      </c>
      <c r="AL16" s="71" t="e">
        <f t="shared" ca="1" si="3"/>
        <v>#DIV/0!</v>
      </c>
      <c r="AM16" s="71" t="e">
        <f t="shared" ca="1" si="3"/>
        <v>#DIV/0!</v>
      </c>
      <c r="AN16" s="71" t="e">
        <f t="shared" ca="1" si="3"/>
        <v>#DIV/0!</v>
      </c>
      <c r="AO16" s="71" t="e">
        <f t="shared" ca="1" si="3"/>
        <v>#DIV/0!</v>
      </c>
      <c r="AP16" s="71" t="e">
        <f t="shared" ca="1" si="3"/>
        <v>#DIV/0!</v>
      </c>
      <c r="AQ16" s="71" t="e">
        <f t="shared" ca="1" si="3"/>
        <v>#DIV/0!</v>
      </c>
      <c r="AR16" s="71" t="e">
        <f t="shared" ca="1" si="3"/>
        <v>#DIV/0!</v>
      </c>
      <c r="AS16" s="71" t="e">
        <f t="shared" ca="1" si="3"/>
        <v>#DIV/0!</v>
      </c>
      <c r="AT16" s="71" t="e">
        <f t="shared" ca="1" si="3"/>
        <v>#DIV/0!</v>
      </c>
      <c r="AU16" s="71" t="e">
        <f t="shared" ca="1" si="3"/>
        <v>#DIV/0!</v>
      </c>
      <c r="AV16" s="71" t="e">
        <f t="shared" ca="1" si="3"/>
        <v>#DIV/0!</v>
      </c>
      <c r="AW16" s="71" t="e">
        <f t="shared" ca="1" si="3"/>
        <v>#DIV/0!</v>
      </c>
      <c r="AX16" s="71" t="e">
        <f t="shared" ca="1" si="3"/>
        <v>#DIV/0!</v>
      </c>
      <c r="AY16" s="71" t="e">
        <f t="shared" ca="1" si="3"/>
        <v>#DIV/0!</v>
      </c>
      <c r="AZ16" s="71" t="e">
        <f t="shared" ca="1" si="3"/>
        <v>#DIV/0!</v>
      </c>
      <c r="BA16" s="71" t="e">
        <f t="shared" ca="1" si="3"/>
        <v>#DIV/0!</v>
      </c>
      <c r="BB16" s="71" t="e">
        <f t="shared" ca="1" si="3"/>
        <v>#DIV/0!</v>
      </c>
      <c r="BC16" s="71" t="e">
        <f t="shared" ca="1" si="3"/>
        <v>#DIV/0!</v>
      </c>
      <c r="BD16" s="71" t="e">
        <f t="shared" ca="1" si="3"/>
        <v>#DIV/0!</v>
      </c>
      <c r="BE16" s="71" t="e">
        <f t="shared" ca="1" si="3"/>
        <v>#DIV/0!</v>
      </c>
      <c r="BF16" s="71" t="e">
        <f t="shared" ca="1" si="3"/>
        <v>#DIV/0!</v>
      </c>
      <c r="BG16" s="71" t="e">
        <f t="shared" ca="1" si="3"/>
        <v>#DIV/0!</v>
      </c>
      <c r="BH16" s="71" t="e">
        <f t="shared" ca="1" si="3"/>
        <v>#DIV/0!</v>
      </c>
      <c r="BI16" s="71" t="e">
        <f t="shared" ca="1" si="3"/>
        <v>#DIV/0!</v>
      </c>
      <c r="BJ16" s="71" t="e">
        <f t="shared" ca="1" si="3"/>
        <v>#DIV/0!</v>
      </c>
      <c r="BK16" s="71" t="e">
        <f t="shared" ca="1" si="3"/>
        <v>#DIV/0!</v>
      </c>
    </row>
    <row r="17" spans="1:63" ht="21" customHeight="1">
      <c r="A17" s="70" t="s">
        <v>239</v>
      </c>
      <c r="B17" s="71">
        <f>'Sales Log'!AA212/'Scoreboard Total'!B3</f>
        <v>0.27586206896551724</v>
      </c>
      <c r="C17" s="71" t="e">
        <f>COUNTIFS('Sales Log'!$T$14:$T$211,C2,'Sales Log'!$AA$14:$AA$211,"Yes")/C$4</f>
        <v>#DIV/0!</v>
      </c>
      <c r="D17" s="71" t="e">
        <f>COUNTIFS('Sales Log'!$T$14:$T$211,D2,'Sales Log'!$AA$14:$AA$211,"Yes")/D$4</f>
        <v>#DIV/0!</v>
      </c>
      <c r="E17" s="71" t="e">
        <f>COUNTIFS('Sales Log'!$T$14:$T$211,E2,'Sales Log'!$AA$14:$AA$211,"Yes")/E$4</f>
        <v>#DIV/0!</v>
      </c>
      <c r="F17" s="71" t="e">
        <f>COUNTIFS('Sales Log'!$T$14:$T$211,F2,'Sales Log'!$AA$14:$AA$211,"Yes")/F$4</f>
        <v>#DIV/0!</v>
      </c>
      <c r="G17" s="71" t="e">
        <f>COUNTIFS('Sales Log'!$T$14:$T$211,G2,'Sales Log'!$AA$14:$AA$211,"Yes")/G$4</f>
        <v>#DIV/0!</v>
      </c>
      <c r="H17" s="71" t="e">
        <f>COUNTIFS('Sales Log'!$T$14:$T$211,H2,'Sales Log'!$AA$14:$AA$211,"Yes")/H$4</f>
        <v>#DIV/0!</v>
      </c>
      <c r="I17" s="71" t="e">
        <f>COUNTIFS('Sales Log'!$T$14:$T$211,I2,'Sales Log'!$AA$14:$AA$211,"Yes")/I$4</f>
        <v>#DIV/0!</v>
      </c>
      <c r="J17" s="71" t="e">
        <f>COUNTIFS('Sales Log'!$T$14:$T$211,J2,'Sales Log'!$AA$14:$AA$211,"Yes")/J$4</f>
        <v>#DIV/0!</v>
      </c>
      <c r="K17" s="71" t="e">
        <f>COUNTIFS('Sales Log'!$T$14:$T$211,K2,'Sales Log'!$AA$14:$AA$211,"Yes")/K$4</f>
        <v>#DIV/0!</v>
      </c>
      <c r="L17" s="71" t="e">
        <f>COUNTIFS('Sales Log'!$T$14:$T$211,L2,'Sales Log'!$AA$14:$AA$211,"Yes")/L$4</f>
        <v>#DIV/0!</v>
      </c>
      <c r="M17" s="71" t="e">
        <f>COUNTIFS('Sales Log'!$T$14:$T$211,M2,'Sales Log'!$AA$14:$AA$211,"Yes")/M$4</f>
        <v>#DIV/0!</v>
      </c>
      <c r="N17" s="71" t="e">
        <f>COUNTIFS('Sales Log'!$T$14:$T$211,N2,'Sales Log'!$AA$14:$AA$211,"Yes")/N$4</f>
        <v>#DIV/0!</v>
      </c>
      <c r="O17" s="71" t="e">
        <f>COUNTIFS('Sales Log'!$T$14:$T$211,O2,'Sales Log'!$AA$14:$AA$211,"Yes")/O$4</f>
        <v>#DIV/0!</v>
      </c>
      <c r="P17" s="71" t="e">
        <f>COUNTIFS('Sales Log'!$T$14:$T$211,P2,'Sales Log'!$AA$14:$AA$211,"Yes")/P$4</f>
        <v>#DIV/0!</v>
      </c>
      <c r="Q17" s="71" t="e">
        <f>COUNTIFS('Sales Log'!$T$14:$T$211,Q2,'Sales Log'!$AA$14:$AA$211,"Yes")/Q$4</f>
        <v>#DIV/0!</v>
      </c>
      <c r="R17" s="71" t="e">
        <f>COUNTIFS('Sales Log'!$T$14:$T$211,R2,'Sales Log'!$AA$14:$AA$211,"Yes")/R$4</f>
        <v>#DIV/0!</v>
      </c>
      <c r="S17" s="71" t="e">
        <f>COUNTIFS('Sales Log'!$T$14:$T$211,S2,'Sales Log'!$AA$14:$AA$211,"Yes")/S$4</f>
        <v>#DIV/0!</v>
      </c>
      <c r="T17" s="71" t="e">
        <f>COUNTIFS('Sales Log'!$T$14:$T$211,T2,'Sales Log'!$AA$14:$AA$211,"Yes")/T$4</f>
        <v>#DIV/0!</v>
      </c>
      <c r="U17" s="71" t="e">
        <f>COUNTIFS('Sales Log'!$T$14:$T$211,U2,'Sales Log'!$AA$14:$AA$211,"Yes")/U$4</f>
        <v>#DIV/0!</v>
      </c>
      <c r="V17" s="71" t="e">
        <f>COUNTIFS('Sales Log'!$T$14:$T$211,V2,'Sales Log'!$AA$14:$AA$211,"Yes")/V$4</f>
        <v>#DIV/0!</v>
      </c>
      <c r="W17" s="71" t="e">
        <f>COUNTIFS('Sales Log'!$T$14:$T$211,W2,'Sales Log'!$AA$14:$AA$211,"Yes")/W$4</f>
        <v>#DIV/0!</v>
      </c>
      <c r="X17" s="71" t="e">
        <f>COUNTIFS('Sales Log'!$T$14:$T$211,X2,'Sales Log'!$AA$14:$AA$211,"Yes")/X$4</f>
        <v>#DIV/0!</v>
      </c>
      <c r="Y17" s="71" t="e">
        <f>COUNTIFS('Sales Log'!$T$14:$T$211,Y2,'Sales Log'!$AA$14:$AA$211,"Yes")/Y$4</f>
        <v>#DIV/0!</v>
      </c>
      <c r="Z17" s="71" t="e">
        <f>COUNTIFS('Sales Log'!$T$14:$T$211,Z2,'Sales Log'!$AA$14:$AA$211,"Yes")/Z$4</f>
        <v>#DIV/0!</v>
      </c>
      <c r="AA17" s="71" t="e">
        <f>COUNTIFS('Sales Log'!$T$14:$T$211,AA2,'Sales Log'!$AA$14:$AA$211,"Yes")/AA$4</f>
        <v>#DIV/0!</v>
      </c>
      <c r="AB17" s="71" t="e">
        <f>COUNTIFS('Sales Log'!$T$14:$T$211,AB2,'Sales Log'!$AA$14:$AA$211,"Yes")/AB$4</f>
        <v>#DIV/0!</v>
      </c>
      <c r="AC17" s="71" t="e">
        <f>COUNTIFS('Sales Log'!$T$14:$T$211,AC2,'Sales Log'!$AA$14:$AA$211,"Yes")/AC$4</f>
        <v>#DIV/0!</v>
      </c>
      <c r="AD17" s="71" t="e">
        <f>COUNTIFS('Sales Log'!$T$14:$T$211,AD2,'Sales Log'!$AA$14:$AA$211,"Yes")/AD$4</f>
        <v>#DIV/0!</v>
      </c>
      <c r="AE17" s="71" t="e">
        <f>COUNTIFS('Sales Log'!$T$14:$T$211,AE2,'Sales Log'!$AA$14:$AA$211,"Yes")/AE$4</f>
        <v>#DIV/0!</v>
      </c>
      <c r="AF17" s="71" t="e">
        <f>COUNTIFS('Sales Log'!$T$14:$T$211,AF2,'Sales Log'!$AA$14:$AA$211,"Yes")/AF$4</f>
        <v>#DIV/0!</v>
      </c>
      <c r="AG17" s="71" t="e">
        <f>COUNTIFS('Sales Log'!$T$14:$T$211,AG2,'Sales Log'!$AA$14:$AA$211,"Yes")/AG$4</f>
        <v>#DIV/0!</v>
      </c>
      <c r="AH17" s="71" t="e">
        <f>COUNTIFS('Sales Log'!$T$14:$T$211,AH2,'Sales Log'!$AA$14:$AA$211,"Yes")/AH$4</f>
        <v>#DIV/0!</v>
      </c>
      <c r="AI17" s="71" t="e">
        <f>COUNTIFS('Sales Log'!$T$14:$T$211,AI2,'Sales Log'!$AA$14:$AA$211,"Yes")/AI$4</f>
        <v>#DIV/0!</v>
      </c>
      <c r="AJ17" s="71" t="e">
        <f>COUNTIFS('Sales Log'!$T$14:$T$211,AJ2,'Sales Log'!$AA$14:$AA$211,"Yes")/AJ$4</f>
        <v>#DIV/0!</v>
      </c>
      <c r="AK17" s="71" t="e">
        <f>COUNTIFS('Sales Log'!$T$14:$T$211,AK2,'Sales Log'!$AA$14:$AA$211,"Yes")/AK$4</f>
        <v>#DIV/0!</v>
      </c>
      <c r="AL17" s="71" t="e">
        <f>COUNTIFS('Sales Log'!$T$14:$T$211,AL2,'Sales Log'!$AA$14:$AA$211,"Yes")/AL$4</f>
        <v>#DIV/0!</v>
      </c>
      <c r="AM17" s="71" t="e">
        <f>COUNTIFS('Sales Log'!$T$14:$T$211,AM2,'Sales Log'!$AA$14:$AA$211,"Yes")/AM$4</f>
        <v>#DIV/0!</v>
      </c>
      <c r="AN17" s="71" t="e">
        <f>COUNTIFS('Sales Log'!$T$14:$T$211,AN2,'Sales Log'!$AA$14:$AA$211,"Yes")/AN$4</f>
        <v>#DIV/0!</v>
      </c>
      <c r="AO17" s="71" t="e">
        <f>COUNTIFS('Sales Log'!$T$14:$T$211,AO2,'Sales Log'!$AA$14:$AA$211,"Yes")/AO$4</f>
        <v>#DIV/0!</v>
      </c>
      <c r="AP17" s="71" t="e">
        <f>COUNTIFS('Sales Log'!$T$14:$T$211,AP2,'Sales Log'!$AA$14:$AA$211,"Yes")/AP$4</f>
        <v>#DIV/0!</v>
      </c>
      <c r="AQ17" s="71" t="e">
        <f>COUNTIFS('Sales Log'!$T$14:$T$211,AQ2,'Sales Log'!$AA$14:$AA$211,"Yes")/AQ$4</f>
        <v>#DIV/0!</v>
      </c>
      <c r="AR17" s="71" t="e">
        <f>COUNTIFS('Sales Log'!$T$14:$T$211,AR2,'Sales Log'!$AA$14:$AA$211,"Yes")/AR$4</f>
        <v>#DIV/0!</v>
      </c>
      <c r="AS17" s="71" t="e">
        <f>COUNTIFS('Sales Log'!$T$14:$T$211,AS2,'Sales Log'!$AA$14:$AA$211,"Yes")/AS$4</f>
        <v>#DIV/0!</v>
      </c>
      <c r="AT17" s="71" t="e">
        <f>COUNTIFS('Sales Log'!$T$14:$T$211,AT2,'Sales Log'!$AA$14:$AA$211,"Yes")/AT$4</f>
        <v>#DIV/0!</v>
      </c>
      <c r="AU17" s="71" t="e">
        <f>COUNTIFS('Sales Log'!$T$14:$T$211,AU2,'Sales Log'!$AA$14:$AA$211,"Yes")/AU$4</f>
        <v>#DIV/0!</v>
      </c>
      <c r="AV17" s="71" t="e">
        <f>COUNTIFS('Sales Log'!$T$14:$T$211,AV2,'Sales Log'!$AA$14:$AA$211,"Yes")/AV$4</f>
        <v>#DIV/0!</v>
      </c>
      <c r="AW17" s="71" t="e">
        <f>COUNTIFS('Sales Log'!$T$14:$T$211,AW2,'Sales Log'!$AA$14:$AA$211,"Yes")/AW$4</f>
        <v>#DIV/0!</v>
      </c>
      <c r="AX17" s="71" t="e">
        <f>COUNTIFS('Sales Log'!$T$14:$T$211,AX2,'Sales Log'!$AA$14:$AA$211,"Yes")/AX$4</f>
        <v>#DIV/0!</v>
      </c>
      <c r="AY17" s="71" t="e">
        <f>COUNTIFS('Sales Log'!$T$14:$T$211,AY2,'Sales Log'!$AA$14:$AA$211,"Yes")/AY$4</f>
        <v>#DIV/0!</v>
      </c>
      <c r="AZ17" s="71" t="e">
        <f>COUNTIFS('Sales Log'!$T$14:$T$211,AZ2,'Sales Log'!$AA$14:$AA$211,"Yes")/AZ$4</f>
        <v>#DIV/0!</v>
      </c>
      <c r="BA17" s="71" t="e">
        <f>COUNTIFS('Sales Log'!$T$14:$T$211,BA2,'Sales Log'!$AA$14:$AA$211,"Yes")/BA$4</f>
        <v>#DIV/0!</v>
      </c>
      <c r="BB17" s="71" t="e">
        <f>COUNTIFS('Sales Log'!$T$14:$T$211,BB2,'Sales Log'!$AA$14:$AA$211,"Yes")/BB$4</f>
        <v>#DIV/0!</v>
      </c>
      <c r="BC17" s="71" t="e">
        <f>COUNTIFS('Sales Log'!$T$14:$T$211,BC2,'Sales Log'!$AA$14:$AA$211,"Yes")/BC$4</f>
        <v>#DIV/0!</v>
      </c>
      <c r="BD17" s="71" t="e">
        <f>COUNTIFS('Sales Log'!$T$14:$T$211,BD2,'Sales Log'!$AA$14:$AA$211,"Yes")/BD$4</f>
        <v>#DIV/0!</v>
      </c>
      <c r="BE17" s="71" t="e">
        <f>COUNTIFS('Sales Log'!$T$14:$T$211,BE2,'Sales Log'!$AA$14:$AA$211,"Yes")/BE$4</f>
        <v>#DIV/0!</v>
      </c>
      <c r="BF17" s="71" t="e">
        <f>COUNTIFS('Sales Log'!$T$14:$T$211,BF2,'Sales Log'!$AA$14:$AA$211,"Yes")/BF$4</f>
        <v>#DIV/0!</v>
      </c>
      <c r="BG17" s="71" t="e">
        <f>COUNTIFS('Sales Log'!$T$14:$T$211,BG2,'Sales Log'!$AA$14:$AA$211,"Yes")/BG$4</f>
        <v>#DIV/0!</v>
      </c>
      <c r="BH17" s="71" t="e">
        <f>COUNTIFS('Sales Log'!$T$14:$T$211,BH2,'Sales Log'!$AA$14:$AA$211,"Yes")/BH$4</f>
        <v>#DIV/0!</v>
      </c>
      <c r="BI17" s="71" t="e">
        <f>COUNTIFS('Sales Log'!$T$14:$T$211,BI2,'Sales Log'!$AA$14:$AA$211,"Yes")/BI$4</f>
        <v>#DIV/0!</v>
      </c>
      <c r="BJ17" s="71" t="e">
        <f>COUNTIFS('Sales Log'!$T$14:$T$211,BJ2,'Sales Log'!$AA$14:$AA$211,"Yes")/BJ$4</f>
        <v>#DIV/0!</v>
      </c>
      <c r="BK17" s="71" t="e">
        <f>COUNTIFS('Sales Log'!$T$14:$T$211,BK2,'Sales Log'!$AA$14:$AA$211,"Yes")/BK$4</f>
        <v>#DIV/0!</v>
      </c>
    </row>
    <row r="18" spans="1:63" ht="21" customHeight="1">
      <c r="A18" s="70" t="s">
        <v>240</v>
      </c>
      <c r="B18" s="82">
        <f>'Sales Log'!$AB$212</f>
        <v>-98.162413793103454</v>
      </c>
      <c r="C18" s="82" t="e">
        <f>AVERAGEIF('Sales Log'!$T$14:$T$211,C2,'Sales Log'!$AB$14:$AB$211)</f>
        <v>#DIV/0!</v>
      </c>
      <c r="D18" s="82" t="e">
        <f>AVERAGEIF('Sales Log'!$T$14:$T$211,D2,'Sales Log'!$AB$14:$AB$211)</f>
        <v>#DIV/0!</v>
      </c>
      <c r="E18" s="82" t="e">
        <f>AVERAGEIF('Sales Log'!$T$14:$T$211,E2,'Sales Log'!$AB$14:$AB$211)</f>
        <v>#DIV/0!</v>
      </c>
      <c r="F18" s="82" t="e">
        <f>AVERAGEIF('Sales Log'!$T$14:$T$211,F2,'Sales Log'!$AB$14:$AB$211)</f>
        <v>#DIV/0!</v>
      </c>
      <c r="G18" s="82" t="e">
        <f>AVERAGEIF('Sales Log'!$T$14:$T$211,G2,'Sales Log'!$AB$14:$AB$211)</f>
        <v>#DIV/0!</v>
      </c>
      <c r="H18" s="82" t="e">
        <f>AVERAGEIF('Sales Log'!$T$14:$T$211,H2,'Sales Log'!$AB$14:$AB$211)</f>
        <v>#DIV/0!</v>
      </c>
      <c r="I18" s="82" t="e">
        <f>AVERAGEIF('Sales Log'!$T$14:$T$211,I2,'Sales Log'!$AB$14:$AB$211)</f>
        <v>#DIV/0!</v>
      </c>
      <c r="J18" s="82" t="e">
        <f>AVERAGEIF('Sales Log'!$T$14:$T$211,J2,'Sales Log'!$AB$14:$AB$211)</f>
        <v>#DIV/0!</v>
      </c>
      <c r="K18" s="82" t="e">
        <f>AVERAGEIF('Sales Log'!$T$14:$T$211,K2,'Sales Log'!$AB$14:$AB$211)</f>
        <v>#DIV/0!</v>
      </c>
      <c r="L18" s="82" t="e">
        <f>AVERAGEIF('Sales Log'!$T$14:$T$211,L2,'Sales Log'!$AB$14:$AB$211)</f>
        <v>#DIV/0!</v>
      </c>
      <c r="M18" s="82" t="e">
        <f>AVERAGEIF('Sales Log'!$T$14:$T$211,M2,'Sales Log'!$AB$14:$AB$211)</f>
        <v>#DIV/0!</v>
      </c>
      <c r="N18" s="82" t="e">
        <f>AVERAGEIF('Sales Log'!$T$14:$T$211,N2,'Sales Log'!$AB$14:$AB$211)</f>
        <v>#DIV/0!</v>
      </c>
      <c r="O18" s="82" t="e">
        <f>AVERAGEIF('Sales Log'!$T$14:$T$211,O2,'Sales Log'!$AB$14:$AB$211)</f>
        <v>#DIV/0!</v>
      </c>
      <c r="P18" s="82" t="e">
        <f>AVERAGEIF('Sales Log'!$T$14:$T$211,P2,'Sales Log'!$AB$14:$AB$211)</f>
        <v>#DIV/0!</v>
      </c>
      <c r="Q18" s="82" t="e">
        <f>AVERAGEIF('Sales Log'!$T$14:$T$211,Q2,'Sales Log'!$AB$14:$AB$211)</f>
        <v>#DIV/0!</v>
      </c>
      <c r="R18" s="82" t="e">
        <f>AVERAGEIF('Sales Log'!$T$14:$T$211,R2,'Sales Log'!$AB$14:$AB$211)</f>
        <v>#DIV/0!</v>
      </c>
      <c r="S18" s="82" t="e">
        <f>AVERAGEIF('Sales Log'!$T$14:$T$211,S2,'Sales Log'!$AB$14:$AB$211)</f>
        <v>#DIV/0!</v>
      </c>
      <c r="T18" s="82" t="e">
        <f>AVERAGEIF('Sales Log'!$T$14:$T$211,T2,'Sales Log'!$AB$14:$AB$211)</f>
        <v>#DIV/0!</v>
      </c>
      <c r="U18" s="82" t="e">
        <f>AVERAGEIF('Sales Log'!$T$14:$T$211,U2,'Sales Log'!$AB$14:$AB$211)</f>
        <v>#DIV/0!</v>
      </c>
      <c r="V18" s="82" t="e">
        <f>AVERAGEIF('Sales Log'!$T$14:$T$211,V2,'Sales Log'!$AB$14:$AB$211)</f>
        <v>#DIV/0!</v>
      </c>
      <c r="W18" s="82" t="e">
        <f>AVERAGEIF('Sales Log'!$T$14:$T$211,W2,'Sales Log'!$AB$14:$AB$211)</f>
        <v>#DIV/0!</v>
      </c>
      <c r="X18" s="82" t="e">
        <f>AVERAGEIF('Sales Log'!$T$14:$T$211,X2,'Sales Log'!$AB$14:$AB$211)</f>
        <v>#DIV/0!</v>
      </c>
      <c r="Y18" s="82" t="e">
        <f>AVERAGEIF('Sales Log'!$T$14:$T$211,Y2,'Sales Log'!$AB$14:$AB$211)</f>
        <v>#DIV/0!</v>
      </c>
      <c r="Z18" s="82" t="e">
        <f>AVERAGEIF('Sales Log'!$T$14:$T$211,Z2,'Sales Log'!$AB$14:$AB$211)</f>
        <v>#DIV/0!</v>
      </c>
      <c r="AA18" s="82" t="e">
        <f>AVERAGEIF('Sales Log'!$T$14:$T$211,AA2,'Sales Log'!$AB$14:$AB$211)</f>
        <v>#DIV/0!</v>
      </c>
      <c r="AB18" s="82" t="e">
        <f>AVERAGEIF('Sales Log'!$T$14:$T$211,AB2,'Sales Log'!$AB$14:$AB$211)</f>
        <v>#DIV/0!</v>
      </c>
      <c r="AC18" s="82" t="e">
        <f>AVERAGEIF('Sales Log'!$T$14:$T$211,AC2,'Sales Log'!$AB$14:$AB$211)</f>
        <v>#DIV/0!</v>
      </c>
      <c r="AD18" s="82" t="e">
        <f>AVERAGEIF('Sales Log'!$T$14:$T$211,AD2,'Sales Log'!$AB$14:$AB$211)</f>
        <v>#DIV/0!</v>
      </c>
      <c r="AE18" s="82" t="e">
        <f>AVERAGEIF('Sales Log'!$T$14:$T$211,AE2,'Sales Log'!$AB$14:$AB$211)</f>
        <v>#DIV/0!</v>
      </c>
      <c r="AF18" s="82" t="e">
        <f>AVERAGEIF('Sales Log'!$T$14:$T$211,AF2,'Sales Log'!$AB$14:$AB$211)</f>
        <v>#DIV/0!</v>
      </c>
      <c r="AG18" s="82" t="e">
        <f>AVERAGEIF('Sales Log'!$T$14:$T$211,AG2,'Sales Log'!$AB$14:$AB$211)</f>
        <v>#DIV/0!</v>
      </c>
      <c r="AH18" s="82" t="e">
        <f>AVERAGEIF('Sales Log'!$T$14:$T$211,AH2,'Sales Log'!$AB$14:$AB$211)</f>
        <v>#DIV/0!</v>
      </c>
      <c r="AI18" s="82" t="e">
        <f>AVERAGEIF('Sales Log'!$T$14:$T$211,AI2,'Sales Log'!$AB$14:$AB$211)</f>
        <v>#DIV/0!</v>
      </c>
      <c r="AJ18" s="82" t="e">
        <f>AVERAGEIF('Sales Log'!$T$14:$T$211,AJ2,'Sales Log'!$AB$14:$AB$211)</f>
        <v>#DIV/0!</v>
      </c>
      <c r="AK18" s="82" t="e">
        <f>AVERAGEIF('Sales Log'!$T$14:$T$211,AK2,'Sales Log'!$AB$14:$AB$211)</f>
        <v>#DIV/0!</v>
      </c>
      <c r="AL18" s="82" t="e">
        <f>AVERAGEIF('Sales Log'!$T$14:$T$211,AL2,'Sales Log'!$AB$14:$AB$211)</f>
        <v>#DIV/0!</v>
      </c>
      <c r="AM18" s="82" t="e">
        <f>AVERAGEIF('Sales Log'!$T$14:$T$211,AM2,'Sales Log'!$AB$14:$AB$211)</f>
        <v>#DIV/0!</v>
      </c>
      <c r="AN18" s="82" t="e">
        <f>AVERAGEIF('Sales Log'!$T$14:$T$211,AN2,'Sales Log'!$AB$14:$AB$211)</f>
        <v>#DIV/0!</v>
      </c>
      <c r="AO18" s="82" t="e">
        <f>AVERAGEIF('Sales Log'!$T$14:$T$211,AO2,'Sales Log'!$AB$14:$AB$211)</f>
        <v>#DIV/0!</v>
      </c>
      <c r="AP18" s="82" t="e">
        <f>AVERAGEIF('Sales Log'!$T$14:$T$211,AP2,'Sales Log'!$AB$14:$AB$211)</f>
        <v>#DIV/0!</v>
      </c>
      <c r="AQ18" s="82" t="e">
        <f>AVERAGEIF('Sales Log'!$T$14:$T$211,AQ2,'Sales Log'!$AB$14:$AB$211)</f>
        <v>#DIV/0!</v>
      </c>
      <c r="AR18" s="82" t="e">
        <f>AVERAGEIF('Sales Log'!$T$14:$T$211,AR2,'Sales Log'!$AB$14:$AB$211)</f>
        <v>#DIV/0!</v>
      </c>
      <c r="AS18" s="82" t="e">
        <f>AVERAGEIF('Sales Log'!$T$14:$T$211,AS2,'Sales Log'!$AB$14:$AB$211)</f>
        <v>#DIV/0!</v>
      </c>
      <c r="AT18" s="82" t="e">
        <f>AVERAGEIF('Sales Log'!$T$14:$T$211,AT2,'Sales Log'!$AB$14:$AB$211)</f>
        <v>#DIV/0!</v>
      </c>
      <c r="AU18" s="82" t="e">
        <f>AVERAGEIF('Sales Log'!$T$14:$T$211,AU2,'Sales Log'!$AB$14:$AB$211)</f>
        <v>#DIV/0!</v>
      </c>
      <c r="AV18" s="82" t="e">
        <f>AVERAGEIF('Sales Log'!$T$14:$T$211,AV2,'Sales Log'!$AB$14:$AB$211)</f>
        <v>#DIV/0!</v>
      </c>
      <c r="AW18" s="82" t="e">
        <f>AVERAGEIF('Sales Log'!$T$14:$T$211,AW2,'Sales Log'!$AB$14:$AB$211)</f>
        <v>#DIV/0!</v>
      </c>
      <c r="AX18" s="82" t="e">
        <f>AVERAGEIF('Sales Log'!$T$14:$T$211,AX2,'Sales Log'!$AB$14:$AB$211)</f>
        <v>#DIV/0!</v>
      </c>
      <c r="AY18" s="82" t="e">
        <f>AVERAGEIF('Sales Log'!$T$14:$T$211,AY2,'Sales Log'!$AB$14:$AB$211)</f>
        <v>#DIV/0!</v>
      </c>
      <c r="AZ18" s="82" t="e">
        <f>AVERAGEIF('Sales Log'!$T$14:$T$211,AZ2,'Sales Log'!$AB$14:$AB$211)</f>
        <v>#DIV/0!</v>
      </c>
      <c r="BA18" s="82" t="e">
        <f>AVERAGEIF('Sales Log'!$T$14:$T$211,BA2,'Sales Log'!$AB$14:$AB$211)</f>
        <v>#DIV/0!</v>
      </c>
      <c r="BB18" s="82" t="e">
        <f>AVERAGEIF('Sales Log'!$T$14:$T$211,BB2,'Sales Log'!$AB$14:$AB$211)</f>
        <v>#DIV/0!</v>
      </c>
      <c r="BC18" s="82" t="e">
        <f>AVERAGEIF('Sales Log'!$T$14:$T$211,BC2,'Sales Log'!$AB$14:$AB$211)</f>
        <v>#DIV/0!</v>
      </c>
      <c r="BD18" s="82" t="e">
        <f>AVERAGEIF('Sales Log'!$T$14:$T$211,BD2,'Sales Log'!$AB$14:$AB$211)</f>
        <v>#DIV/0!</v>
      </c>
      <c r="BE18" s="82" t="e">
        <f>AVERAGEIF('Sales Log'!$T$14:$T$211,BE2,'Sales Log'!$AB$14:$AB$211)</f>
        <v>#DIV/0!</v>
      </c>
      <c r="BF18" s="82" t="e">
        <f>AVERAGEIF('Sales Log'!$T$14:$T$211,BF2,'Sales Log'!$AB$14:$AB$211)</f>
        <v>#DIV/0!</v>
      </c>
      <c r="BG18" s="82" t="e">
        <f>AVERAGEIF('Sales Log'!$T$14:$T$211,BG2,'Sales Log'!$AB$14:$AB$211)</f>
        <v>#DIV/0!</v>
      </c>
      <c r="BH18" s="82" t="e">
        <f>AVERAGEIF('Sales Log'!$T$14:$T$211,BH2,'Sales Log'!$AB$14:$AB$211)</f>
        <v>#DIV/0!</v>
      </c>
      <c r="BI18" s="82" t="e">
        <f>AVERAGEIF('Sales Log'!$T$14:$T$211,BI2,'Sales Log'!$AB$14:$AB$211)</f>
        <v>#DIV/0!</v>
      </c>
      <c r="BJ18" s="82" t="e">
        <f>AVERAGEIF('Sales Log'!$T$14:$T$211,BJ2,'Sales Log'!$AB$14:$AB$211)</f>
        <v>#DIV/0!</v>
      </c>
      <c r="BK18" s="82" t="e">
        <f>AVERAGEIF('Sales Log'!$T$14:$T$211,BK2,'Sales Log'!$AB$14:$AB$211)</f>
        <v>#DIV/0!</v>
      </c>
    </row>
    <row r="21" spans="1:63" ht="15.75" customHeight="1"/>
    <row r="22" spans="1:63" ht="15.75" customHeight="1"/>
    <row r="23" spans="1:63" ht="15.75" customHeight="1"/>
    <row r="24" spans="1:63" ht="15.75" customHeight="1"/>
    <row r="25" spans="1:63" ht="15.75" customHeight="1"/>
    <row r="26" spans="1:63" ht="15.75" customHeight="1"/>
    <row r="27" spans="1:63" ht="15.75" customHeight="1"/>
    <row r="28" spans="1:63" ht="15.75" customHeight="1"/>
    <row r="29" spans="1:63" ht="15.75" customHeight="1"/>
    <row r="30" spans="1:63" ht="15.75" customHeight="1"/>
    <row r="31" spans="1:63" ht="15.75" customHeight="1"/>
    <row r="32" spans="1:6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37.7109375" customWidth="1"/>
    <col min="2" max="2" width="13.42578125" customWidth="1"/>
    <col min="3" max="12" width="19.7109375" customWidth="1"/>
    <col min="13" max="26" width="8.7109375" customWidth="1"/>
  </cols>
  <sheetData>
    <row r="1" spans="1:12" ht="22.5" customHeight="1">
      <c r="A1" s="76" t="s">
        <v>241</v>
      </c>
      <c r="B1" s="77"/>
      <c r="C1" s="78" t="s">
        <v>242</v>
      </c>
      <c r="D1" s="3"/>
      <c r="E1" s="3"/>
      <c r="F1" s="3"/>
      <c r="G1" s="3"/>
      <c r="H1" s="3"/>
      <c r="I1" s="3"/>
      <c r="J1" s="3"/>
      <c r="K1" s="3"/>
      <c r="L1" s="3"/>
    </row>
    <row r="2" spans="1:12" ht="22.5" customHeight="1">
      <c r="A2" s="79" t="s">
        <v>103</v>
      </c>
      <c r="B2" s="79" t="s">
        <v>243</v>
      </c>
      <c r="C2" s="86" t="s">
        <v>248</v>
      </c>
      <c r="D2" s="86"/>
      <c r="E2" s="86"/>
      <c r="F2" s="86"/>
      <c r="G2" s="86"/>
      <c r="H2" s="86"/>
      <c r="I2" s="86"/>
      <c r="J2" s="86"/>
      <c r="K2" s="86"/>
      <c r="L2" s="86"/>
    </row>
    <row r="3" spans="1:12" ht="22.5" customHeight="1">
      <c r="A3" s="70" t="s">
        <v>245</v>
      </c>
      <c r="B3" s="71">
        <f>COUNTIFS('Sales Log'!$I$14:$I$211,"No")/B4</f>
        <v>0.46551724137931033</v>
      </c>
      <c r="C3" s="71" t="e">
        <f>COUNTIFS('Sales Log'!$I$14:$I$211,"No",'Sales Log'!$V$14:$V$211,C2)/C4</f>
        <v>#DIV/0!</v>
      </c>
      <c r="D3" s="71" t="e">
        <f>COUNTIFS('Sales Log'!$I$14:$I$211,"No",'Sales Log'!$V$14:$V$211,D2)/D4</f>
        <v>#DIV/0!</v>
      </c>
      <c r="E3" s="71" t="e">
        <f>COUNTIFS('Sales Log'!$I$14:$I$211,"No",'Sales Log'!$V$14:$V$211,E2)/E4</f>
        <v>#DIV/0!</v>
      </c>
      <c r="F3" s="71" t="e">
        <f>COUNTIFS('Sales Log'!$I$14:$I$211,"No",'Sales Log'!$V$14:$V$211,F2)/F4</f>
        <v>#DIV/0!</v>
      </c>
      <c r="G3" s="71" t="e">
        <f>COUNTIFS('Sales Log'!$I$14:$I$211,"No",'Sales Log'!$V$14:$V$211,G2)/G4</f>
        <v>#DIV/0!</v>
      </c>
      <c r="H3" s="71" t="e">
        <f>COUNTIFS('Sales Log'!$I$14:$I$211,"No",'Sales Log'!$V$14:$V$211,H2)/H4</f>
        <v>#DIV/0!</v>
      </c>
      <c r="I3" s="71" t="e">
        <f>COUNTIFS('Sales Log'!$I$14:$I$211,"No",'Sales Log'!$V$14:$V$211,I2)/I4</f>
        <v>#DIV/0!</v>
      </c>
      <c r="J3" s="71" t="e">
        <f>COUNTIFS('Sales Log'!$I$14:$I$211,"No",'Sales Log'!$V$14:$V$211,J2)/J4</f>
        <v>#DIV/0!</v>
      </c>
      <c r="K3" s="71" t="e">
        <f>COUNTIFS('Sales Log'!$I$14:$I$211,"No",'Sales Log'!$V$14:$V$211,K2)/K4</f>
        <v>#DIV/0!</v>
      </c>
      <c r="L3" s="71" t="e">
        <f>COUNTIFS('Sales Log'!$I$14:$I$211,"No",'Sales Log'!$V$14:$V$211,L2)/L4</f>
        <v>#DIV/0!</v>
      </c>
    </row>
    <row r="4" spans="1:12" ht="22.5" customHeight="1">
      <c r="A4" s="70" t="s">
        <v>227</v>
      </c>
      <c r="B4" s="72">
        <f>'Scoreboard Total'!B3</f>
        <v>58</v>
      </c>
      <c r="C4" s="85">
        <f>COUNTIF('Sales Log'!$V$14:$V$211,C2)</f>
        <v>0</v>
      </c>
      <c r="D4" s="85">
        <f>COUNTIF('Sales Log'!$V$14:$V$211,D2)</f>
        <v>0</v>
      </c>
      <c r="E4" s="85">
        <f>COUNTIF('Sales Log'!$V$14:$V$211,E2)</f>
        <v>0</v>
      </c>
      <c r="F4" s="85">
        <f>COUNTIF('Sales Log'!$V$14:$V$211,F2)</f>
        <v>0</v>
      </c>
      <c r="G4" s="85">
        <f>COUNTIF('Sales Log'!$V$14:$V$211,G2)</f>
        <v>0</v>
      </c>
      <c r="H4" s="85">
        <f>COUNTIF('Sales Log'!$V$14:$V$211,H2)</f>
        <v>0</v>
      </c>
      <c r="I4" s="85">
        <f>COUNTIF('Sales Log'!$V$14:$V$211,I2)</f>
        <v>0</v>
      </c>
      <c r="J4" s="85">
        <f>COUNTIF('Sales Log'!$V$14:$V$211,J2)</f>
        <v>0</v>
      </c>
      <c r="K4" s="85">
        <f>COUNTIF('Sales Log'!$V$14:$V$211,K2)</f>
        <v>0</v>
      </c>
      <c r="L4" s="85">
        <f>COUNTIF('Sales Log'!$V$14:$V$211,L2)</f>
        <v>0</v>
      </c>
    </row>
    <row r="5" spans="1:12" ht="21.75" customHeight="1">
      <c r="A5" s="70" t="s">
        <v>228</v>
      </c>
      <c r="B5" s="73">
        <f>'Sales Log'!$F$212</f>
        <v>25.431034482758619</v>
      </c>
      <c r="C5" s="73" t="e">
        <f ca="1">AVERAGEIF('Sales Log'!$V$14:$V$211,C2,'Sales Log'!$F$14:$F$207)</f>
        <v>#DIV/0!</v>
      </c>
      <c r="D5" s="73" t="e">
        <f ca="1">AVERAGEIF('Sales Log'!$V$14:$V$211,D2,'Sales Log'!$F$14:$F$207)</f>
        <v>#DIV/0!</v>
      </c>
      <c r="E5" s="73" t="e">
        <f ca="1">AVERAGEIF('Sales Log'!$V$14:$V$211,E2,'Sales Log'!$F$14:$F$207)</f>
        <v>#DIV/0!</v>
      </c>
      <c r="F5" s="73" t="e">
        <f ca="1">AVERAGEIF('Sales Log'!$V$14:$V$211,F2,'Sales Log'!$F$14:$F$207)</f>
        <v>#DIV/0!</v>
      </c>
      <c r="G5" s="73" t="e">
        <f ca="1">AVERAGEIF('Sales Log'!$V$14:$V$211,G2,'Sales Log'!$F$14:$F$207)</f>
        <v>#DIV/0!</v>
      </c>
      <c r="H5" s="73" t="e">
        <f ca="1">AVERAGEIF('Sales Log'!$V$14:$V$211,H2,'Sales Log'!$F$14:$F$207)</f>
        <v>#DIV/0!</v>
      </c>
      <c r="I5" s="73" t="e">
        <f ca="1">AVERAGEIF('Sales Log'!$V$14:$V$211,I2,'Sales Log'!$F$14:$F$207)</f>
        <v>#DIV/0!</v>
      </c>
      <c r="J5" s="73" t="e">
        <f ca="1">AVERAGEIF('Sales Log'!$V$14:$V$211,J2,'Sales Log'!$F$14:$F$207)</f>
        <v>#DIV/0!</v>
      </c>
      <c r="K5" s="73" t="e">
        <f ca="1">AVERAGEIF('Sales Log'!$V$14:$V$211,K2,'Sales Log'!$F$14:$F$207)</f>
        <v>#DIV/0!</v>
      </c>
      <c r="L5" s="73" t="e">
        <f ca="1">AVERAGEIF('Sales Log'!$V$14:$V$211,L2,'Sales Log'!$F$14:$F$207)</f>
        <v>#DIV/0!</v>
      </c>
    </row>
    <row r="6" spans="1:12" ht="22.5" customHeight="1">
      <c r="A6" s="70" t="s">
        <v>229</v>
      </c>
      <c r="B6" s="74">
        <f>'Sales Log'!$J$212</f>
        <v>35875.982456140351</v>
      </c>
      <c r="C6" s="74" t="e">
        <f>AVERAGEIF('Sales Log'!$V$14:$V$211,C2,'Sales Log'!$J$14:$J$211)</f>
        <v>#DIV/0!</v>
      </c>
      <c r="D6" s="74" t="e">
        <f>AVERAGEIF('Sales Log'!$V$14:$V$211,D2,'Sales Log'!$J$14:$J$211)</f>
        <v>#DIV/0!</v>
      </c>
      <c r="E6" s="74" t="e">
        <f>AVERAGEIF('Sales Log'!$V$14:$V$211,E2,'Sales Log'!$J$14:$J$211)</f>
        <v>#DIV/0!</v>
      </c>
      <c r="F6" s="74" t="e">
        <f>AVERAGEIF('Sales Log'!$V$14:$V$211,F2,'Sales Log'!$J$14:$J$211)</f>
        <v>#DIV/0!</v>
      </c>
      <c r="G6" s="74" t="e">
        <f>AVERAGEIF('Sales Log'!$V$14:$V$211,G2,'Sales Log'!$J$14:$J$211)</f>
        <v>#DIV/0!</v>
      </c>
      <c r="H6" s="74" t="e">
        <f>AVERAGEIF('Sales Log'!$V$14:$V$211,H2,'Sales Log'!$J$14:$J$211)</f>
        <v>#DIV/0!</v>
      </c>
      <c r="I6" s="74" t="e">
        <f>AVERAGEIF('Sales Log'!$V$14:$V$211,I2,'Sales Log'!$J$14:$J$211)</f>
        <v>#DIV/0!</v>
      </c>
      <c r="J6" s="74" t="e">
        <f>AVERAGEIF('Sales Log'!$V$14:$V$211,J2,'Sales Log'!$J$14:$J$211)</f>
        <v>#DIV/0!</v>
      </c>
      <c r="K6" s="74" t="e">
        <f>AVERAGEIF('Sales Log'!$V$14:$V$211,K2,'Sales Log'!$J$14:$J$211)</f>
        <v>#DIV/0!</v>
      </c>
      <c r="L6" s="74" t="e">
        <f>AVERAGEIF('Sales Log'!$V$14:$V$211,L2,'Sales Log'!$J$14:$J$211)</f>
        <v>#DIV/0!</v>
      </c>
    </row>
    <row r="7" spans="1:12" ht="22.5" customHeight="1">
      <c r="A7" s="70" t="s">
        <v>230</v>
      </c>
      <c r="B7" s="74">
        <f>'Sales Log'!$K$212</f>
        <v>34495.602068965512</v>
      </c>
      <c r="C7" s="74" t="e">
        <f>AVERAGEIF('Sales Log'!$V$14:$V$211,C2,'Sales Log'!$K$14:$K$211)</f>
        <v>#DIV/0!</v>
      </c>
      <c r="D7" s="74" t="e">
        <f>AVERAGEIF('Sales Log'!$V$14:$V$211,D2,'Sales Log'!$K$14:$K$211)</f>
        <v>#DIV/0!</v>
      </c>
      <c r="E7" s="74" t="e">
        <f>AVERAGEIF('Sales Log'!$V$14:$V$211,E2,'Sales Log'!$K$14:$K$211)</f>
        <v>#DIV/0!</v>
      </c>
      <c r="F7" s="74" t="e">
        <f>AVERAGEIF('Sales Log'!$V$14:$V$211,F2,'Sales Log'!$K$14:$K$211)</f>
        <v>#DIV/0!</v>
      </c>
      <c r="G7" s="74" t="e">
        <f>AVERAGEIF('Sales Log'!$V$14:$V$211,G2,'Sales Log'!$K$14:$K$211)</f>
        <v>#DIV/0!</v>
      </c>
      <c r="H7" s="74" t="e">
        <f>AVERAGEIF('Sales Log'!$V$14:$V$211,H2,'Sales Log'!$K$14:$K$211)</f>
        <v>#DIV/0!</v>
      </c>
      <c r="I7" s="74" t="e">
        <f>AVERAGEIF('Sales Log'!$V$14:$V$211,I2,'Sales Log'!$K$14:$K$211)</f>
        <v>#DIV/0!</v>
      </c>
      <c r="J7" s="74" t="e">
        <f>AVERAGEIF('Sales Log'!$V$14:$V$211,J2,'Sales Log'!$K$14:$K$211)</f>
        <v>#DIV/0!</v>
      </c>
      <c r="K7" s="74" t="e">
        <f>AVERAGEIF('Sales Log'!$V$14:$V$211,K2,'Sales Log'!$K$14:$K$211)</f>
        <v>#DIV/0!</v>
      </c>
      <c r="L7" s="74" t="e">
        <f>AVERAGEIF('Sales Log'!$V$14:$V$211,L2,'Sales Log'!$K$14:$K$211)</f>
        <v>#DIV/0!</v>
      </c>
    </row>
    <row r="8" spans="1:12" ht="22.5" customHeight="1">
      <c r="A8" s="70" t="s">
        <v>231</v>
      </c>
      <c r="B8" s="74">
        <f>'Sales Log'!$M$212</f>
        <v>11780.235036580443</v>
      </c>
      <c r="C8" s="74" t="e">
        <f>AVERAGEIF('Sales Log'!$V$14:$V$211,C2,'Sales Log'!$M$14:$M$211)</f>
        <v>#DIV/0!</v>
      </c>
      <c r="D8" s="74" t="e">
        <f>AVERAGEIF('Sales Log'!$V$14:$V$211,D2,'Sales Log'!$M$14:$M$211)</f>
        <v>#DIV/0!</v>
      </c>
      <c r="E8" s="74" t="e">
        <f>AVERAGEIF('Sales Log'!$V$14:$V$211,E2,'Sales Log'!$M$14:$M$211)</f>
        <v>#DIV/0!</v>
      </c>
      <c r="F8" s="74" t="e">
        <f>AVERAGEIF('Sales Log'!$V$14:$V$211,F2,'Sales Log'!$M$14:$M$211)</f>
        <v>#DIV/0!</v>
      </c>
      <c r="G8" s="74" t="e">
        <f>AVERAGEIF('Sales Log'!$V$14:$V$211,G2,'Sales Log'!$M$14:$M$211)</f>
        <v>#DIV/0!</v>
      </c>
      <c r="H8" s="74" t="e">
        <f>AVERAGEIF('Sales Log'!$V$14:$V$211,H2,'Sales Log'!$M$14:$M$211)</f>
        <v>#DIV/0!</v>
      </c>
      <c r="I8" s="74" t="e">
        <f>AVERAGEIF('Sales Log'!$V$14:$V$211,I2,'Sales Log'!$M$14:$M$211)</f>
        <v>#DIV/0!</v>
      </c>
      <c r="J8" s="74" t="e">
        <f>AVERAGEIF('Sales Log'!$V$14:$V$211,J2,'Sales Log'!$M$14:$M$211)</f>
        <v>#DIV/0!</v>
      </c>
      <c r="K8" s="74" t="e">
        <f>AVERAGEIF('Sales Log'!$V$14:$V$211,K2,'Sales Log'!$M$14:$M$211)</f>
        <v>#DIV/0!</v>
      </c>
      <c r="L8" s="74" t="e">
        <f>AVERAGEIF('Sales Log'!$V$14:$V$211,L2,'Sales Log'!$M$14:$M$211)</f>
        <v>#DIV/0!</v>
      </c>
    </row>
    <row r="9" spans="1:12" ht="22.5" customHeight="1">
      <c r="A9" s="70" t="s">
        <v>232</v>
      </c>
      <c r="B9" s="71">
        <f>'Sales Log'!L212</f>
        <v>3.0454385964912292</v>
      </c>
      <c r="C9" s="71" t="e">
        <f t="shared" ref="C9:L9" si="0">C6/C8</f>
        <v>#DIV/0!</v>
      </c>
      <c r="D9" s="71" t="e">
        <f t="shared" si="0"/>
        <v>#DIV/0!</v>
      </c>
      <c r="E9" s="71" t="e">
        <f t="shared" si="0"/>
        <v>#DIV/0!</v>
      </c>
      <c r="F9" s="71" t="e">
        <f t="shared" si="0"/>
        <v>#DIV/0!</v>
      </c>
      <c r="G9" s="71" t="e">
        <f t="shared" si="0"/>
        <v>#DIV/0!</v>
      </c>
      <c r="H9" s="71" t="e">
        <f t="shared" si="0"/>
        <v>#DIV/0!</v>
      </c>
      <c r="I9" s="71" t="e">
        <f t="shared" si="0"/>
        <v>#DIV/0!</v>
      </c>
      <c r="J9" s="71" t="e">
        <f t="shared" si="0"/>
        <v>#DIV/0!</v>
      </c>
      <c r="K9" s="71" t="e">
        <f t="shared" si="0"/>
        <v>#DIV/0!</v>
      </c>
      <c r="L9" s="71" t="e">
        <f t="shared" si="0"/>
        <v>#DIV/0!</v>
      </c>
    </row>
    <row r="10" spans="1:12" ht="22.5" customHeight="1">
      <c r="A10" s="70" t="s">
        <v>233</v>
      </c>
      <c r="B10" s="71">
        <f>'Sales Log'!$N$212</f>
        <v>2.9282609355287419</v>
      </c>
      <c r="C10" s="71" t="e">
        <f t="shared" ref="C10:L10" si="1">C7/C8</f>
        <v>#DIV/0!</v>
      </c>
      <c r="D10" s="71" t="e">
        <f t="shared" si="1"/>
        <v>#DIV/0!</v>
      </c>
      <c r="E10" s="71" t="e">
        <f t="shared" si="1"/>
        <v>#DIV/0!</v>
      </c>
      <c r="F10" s="71" t="e">
        <f t="shared" si="1"/>
        <v>#DIV/0!</v>
      </c>
      <c r="G10" s="71" t="e">
        <f t="shared" si="1"/>
        <v>#DIV/0!</v>
      </c>
      <c r="H10" s="71" t="e">
        <f t="shared" si="1"/>
        <v>#DIV/0!</v>
      </c>
      <c r="I10" s="71" t="e">
        <f t="shared" si="1"/>
        <v>#DIV/0!</v>
      </c>
      <c r="J10" s="71" t="e">
        <f t="shared" si="1"/>
        <v>#DIV/0!</v>
      </c>
      <c r="K10" s="71" t="e">
        <f t="shared" si="1"/>
        <v>#DIV/0!</v>
      </c>
      <c r="L10" s="71" t="e">
        <f t="shared" si="1"/>
        <v>#DIV/0!</v>
      </c>
    </row>
    <row r="11" spans="1:12" ht="22.5" customHeight="1">
      <c r="A11" s="70" t="s">
        <v>234</v>
      </c>
      <c r="B11" s="74">
        <f>'Sales Log'!$O$212</f>
        <v>761.82896551724139</v>
      </c>
      <c r="C11" s="74" t="e">
        <f>AVERAGEIF('Sales Log'!$V$14:$V$211,C2,'Sales Log'!$O$14:$O$211)</f>
        <v>#DIV/0!</v>
      </c>
      <c r="D11" s="74" t="e">
        <f>AVERAGEIF('Sales Log'!$V$14:$V$211,D2,'Sales Log'!$O$14:$O$211)</f>
        <v>#DIV/0!</v>
      </c>
      <c r="E11" s="74" t="e">
        <f>AVERAGEIF('Sales Log'!$V$14:$V$211,E2,'Sales Log'!$O$14:$O$211)</f>
        <v>#DIV/0!</v>
      </c>
      <c r="F11" s="74" t="e">
        <f>AVERAGEIF('Sales Log'!$V$14:$V$211,F2,'Sales Log'!$O$14:$O$211)</f>
        <v>#DIV/0!</v>
      </c>
      <c r="G11" s="74" t="e">
        <f>AVERAGEIF('Sales Log'!$V$14:$V$211,G2,'Sales Log'!$O$14:$O$211)</f>
        <v>#DIV/0!</v>
      </c>
      <c r="H11" s="74" t="e">
        <f>AVERAGEIF('Sales Log'!$V$14:$V$211,H2,'Sales Log'!$O$14:$O$211)</f>
        <v>#DIV/0!</v>
      </c>
      <c r="I11" s="74" t="e">
        <f>AVERAGEIF('Sales Log'!$V$14:$V$211,I2,'Sales Log'!$O$14:$O$211)</f>
        <v>#DIV/0!</v>
      </c>
      <c r="J11" s="74" t="e">
        <f>AVERAGEIF('Sales Log'!$V$14:$V$211,J2,'Sales Log'!$O$14:$O$211)</f>
        <v>#DIV/0!</v>
      </c>
      <c r="K11" s="74" t="e">
        <f>AVERAGEIF('Sales Log'!$V$14:$V$211,K2,'Sales Log'!$O$14:$O$211)</f>
        <v>#DIV/0!</v>
      </c>
      <c r="L11" s="74" t="e">
        <f>AVERAGEIF('Sales Log'!$V$14:$V$211,L2,'Sales Log'!$O$14:$O$211)</f>
        <v>#DIV/0!</v>
      </c>
    </row>
    <row r="12" spans="1:12" ht="22.5" customHeight="1">
      <c r="A12" s="70" t="s">
        <v>235</v>
      </c>
      <c r="B12" s="74">
        <f>'Sales Log'!$P$212</f>
        <v>2810.8336206896547</v>
      </c>
      <c r="C12" s="74" t="e">
        <f>AVERAGEIF('Sales Log'!$V$14:$V$211,C2,'Sales Log'!$P$14:$P$211)</f>
        <v>#DIV/0!</v>
      </c>
      <c r="D12" s="74" t="e">
        <f>AVERAGEIF('Sales Log'!$V$14:$V$211,D2,'Sales Log'!$P$14:$P$211)</f>
        <v>#DIV/0!</v>
      </c>
      <c r="E12" s="74" t="e">
        <f>AVERAGEIF('Sales Log'!$V$14:$V$211,E2,'Sales Log'!$P$14:$P$211)</f>
        <v>#DIV/0!</v>
      </c>
      <c r="F12" s="74" t="e">
        <f>AVERAGEIF('Sales Log'!$V$14:$V$211,F2,'Sales Log'!$P$14:$P$211)</f>
        <v>#DIV/0!</v>
      </c>
      <c r="G12" s="74" t="e">
        <f>AVERAGEIF('Sales Log'!$V$14:$V$211,G2,'Sales Log'!$P$14:$P$211)</f>
        <v>#DIV/0!</v>
      </c>
      <c r="H12" s="74" t="e">
        <f>AVERAGEIF('Sales Log'!$V$14:$V$211,H2,'Sales Log'!$P$14:$P$211)</f>
        <v>#DIV/0!</v>
      </c>
      <c r="I12" s="74" t="e">
        <f>AVERAGEIF('Sales Log'!$V$14:$V$211,I2,'Sales Log'!$P$14:$P$211)</f>
        <v>#DIV/0!</v>
      </c>
      <c r="J12" s="74" t="e">
        <f>AVERAGEIF('Sales Log'!$V$14:$V$211,J2,'Sales Log'!$P$14:$P$211)</f>
        <v>#DIV/0!</v>
      </c>
      <c r="K12" s="74" t="e">
        <f>AVERAGEIF('Sales Log'!$V$14:$V$211,K2,'Sales Log'!$P$14:$P$211)</f>
        <v>#DIV/0!</v>
      </c>
      <c r="L12" s="74" t="e">
        <f>AVERAGEIF('Sales Log'!$V$14:$V$211,L2,'Sales Log'!$P$14:$P$211)</f>
        <v>#DIV/0!</v>
      </c>
    </row>
    <row r="13" spans="1:12" ht="22.5" customHeight="1">
      <c r="A13" s="70" t="s">
        <v>236</v>
      </c>
      <c r="B13" s="74">
        <f>'Sales Log'!$Q$212</f>
        <v>2496.4289655172415</v>
      </c>
      <c r="C13" s="74" t="e">
        <f>AVERAGEIF('Sales Log'!$V$14:$V$211,C2,'Sales Log'!$Q$14:$Q$211)</f>
        <v>#DIV/0!</v>
      </c>
      <c r="D13" s="74" t="e">
        <f>AVERAGEIF('Sales Log'!$V$14:$V$211,D2,'Sales Log'!$Q$14:$Q$211)</f>
        <v>#DIV/0!</v>
      </c>
      <c r="E13" s="74" t="e">
        <f>AVERAGEIF('Sales Log'!$V$14:$V$211,E2,'Sales Log'!$Q$14:$Q$211)</f>
        <v>#DIV/0!</v>
      </c>
      <c r="F13" s="74" t="e">
        <f>AVERAGEIF('Sales Log'!$V$14:$V$211,F2,'Sales Log'!$Q$14:$Q$211)</f>
        <v>#DIV/0!</v>
      </c>
      <c r="G13" s="74" t="e">
        <f>AVERAGEIF('Sales Log'!$V$14:$V$211,G2,'Sales Log'!$Q$14:$Q$211)</f>
        <v>#DIV/0!</v>
      </c>
      <c r="H13" s="74" t="e">
        <f>AVERAGEIF('Sales Log'!$V$14:$V$211,H2,'Sales Log'!$Q$14:$Q$211)</f>
        <v>#DIV/0!</v>
      </c>
      <c r="I13" s="74" t="e">
        <f>AVERAGEIF('Sales Log'!$V$14:$V$211,I2,'Sales Log'!$Q$14:$Q$211)</f>
        <v>#DIV/0!</v>
      </c>
      <c r="J13" s="74" t="e">
        <f>AVERAGEIF('Sales Log'!$V$14:$V$211,J2,'Sales Log'!$Q$14:$Q$211)</f>
        <v>#DIV/0!</v>
      </c>
      <c r="K13" s="74" t="e">
        <f>AVERAGEIF('Sales Log'!$V$14:$V$211,K2,'Sales Log'!$Q$14:$Q$211)</f>
        <v>#DIV/0!</v>
      </c>
      <c r="L13" s="74" t="e">
        <f>AVERAGEIF('Sales Log'!$V$14:$V$211,L2,'Sales Log'!$Q$14:$Q$211)</f>
        <v>#DIV/0!</v>
      </c>
    </row>
    <row r="14" spans="1:12" ht="22.5" customHeight="1">
      <c r="A14" s="70" t="s">
        <v>237</v>
      </c>
      <c r="B14" s="74">
        <f>'Sales Log'!$R$212</f>
        <v>5307.2625862068962</v>
      </c>
      <c r="C14" s="74" t="e">
        <f>AVERAGEIF('Sales Log'!$V$14:$V$211,C2,'Sales Log'!$R$14:$R$211)</f>
        <v>#DIV/0!</v>
      </c>
      <c r="D14" s="74" t="e">
        <f>AVERAGEIF('Sales Log'!$V$14:$V$211,D2,'Sales Log'!$R$14:$R$211)</f>
        <v>#DIV/0!</v>
      </c>
      <c r="E14" s="74" t="e">
        <f>AVERAGEIF('Sales Log'!$V$14:$V$211,E2,'Sales Log'!$R$14:$R$211)</f>
        <v>#DIV/0!</v>
      </c>
      <c r="F14" s="74" t="e">
        <f>AVERAGEIF('Sales Log'!$V$14:$V$211,F2,'Sales Log'!$R$14:$R$211)</f>
        <v>#DIV/0!</v>
      </c>
      <c r="G14" s="74" t="e">
        <f>AVERAGEIF('Sales Log'!$V$14:$V$211,G2,'Sales Log'!$R$14:$R$211)</f>
        <v>#DIV/0!</v>
      </c>
      <c r="H14" s="74" t="e">
        <f>AVERAGEIF('Sales Log'!$V$14:$V$211,H2,'Sales Log'!$R$14:$R$211)</f>
        <v>#DIV/0!</v>
      </c>
      <c r="I14" s="74" t="e">
        <f>AVERAGEIF('Sales Log'!$V$14:$V$211,I2,'Sales Log'!$R$14:$R$211)</f>
        <v>#DIV/0!</v>
      </c>
      <c r="J14" s="74" t="e">
        <f>AVERAGEIF('Sales Log'!$V$14:$V$211,J2,'Sales Log'!$R$14:$R$211)</f>
        <v>#DIV/0!</v>
      </c>
      <c r="K14" s="74" t="e">
        <f>AVERAGEIF('Sales Log'!$V$14:$V$211,K2,'Sales Log'!$R$14:$R$211)</f>
        <v>#DIV/0!</v>
      </c>
      <c r="L14" s="74" t="e">
        <f>AVERAGEIF('Sales Log'!$V$14:$V$211,L2,'Sales Log'!$R$14:$R$211)</f>
        <v>#DIV/0!</v>
      </c>
    </row>
    <row r="15" spans="1:12" ht="21.75" customHeight="1">
      <c r="A15" s="70" t="s">
        <v>238</v>
      </c>
      <c r="B15" s="74">
        <f t="shared" ref="B15:L15" si="2">B14*B4</f>
        <v>307821.23</v>
      </c>
      <c r="C15" s="74" t="e">
        <f t="shared" si="2"/>
        <v>#DIV/0!</v>
      </c>
      <c r="D15" s="74" t="e">
        <f t="shared" si="2"/>
        <v>#DIV/0!</v>
      </c>
      <c r="E15" s="74" t="e">
        <f t="shared" si="2"/>
        <v>#DIV/0!</v>
      </c>
      <c r="F15" s="74" t="e">
        <f t="shared" si="2"/>
        <v>#DIV/0!</v>
      </c>
      <c r="G15" s="74" t="e">
        <f t="shared" si="2"/>
        <v>#DIV/0!</v>
      </c>
      <c r="H15" s="74" t="e">
        <f t="shared" si="2"/>
        <v>#DIV/0!</v>
      </c>
      <c r="I15" s="74" t="e">
        <f t="shared" si="2"/>
        <v>#DIV/0!</v>
      </c>
      <c r="J15" s="74" t="e">
        <f t="shared" si="2"/>
        <v>#DIV/0!</v>
      </c>
      <c r="K15" s="74" t="e">
        <f t="shared" si="2"/>
        <v>#DIV/0!</v>
      </c>
      <c r="L15" s="74" t="e">
        <f t="shared" si="2"/>
        <v>#DIV/0!</v>
      </c>
    </row>
    <row r="16" spans="1:12" ht="21.75" customHeight="1">
      <c r="A16" s="70" t="s">
        <v>100</v>
      </c>
      <c r="B16" s="71">
        <f t="shared" ref="B16:L16" si="3">(B14/(B7)*(360/B5))</f>
        <v>2.1779370368932729</v>
      </c>
      <c r="C16" s="71" t="e">
        <f t="shared" ca="1" si="3"/>
        <v>#DIV/0!</v>
      </c>
      <c r="D16" s="71" t="e">
        <f t="shared" ca="1" si="3"/>
        <v>#DIV/0!</v>
      </c>
      <c r="E16" s="71" t="e">
        <f t="shared" ca="1" si="3"/>
        <v>#DIV/0!</v>
      </c>
      <c r="F16" s="71" t="e">
        <f t="shared" ca="1" si="3"/>
        <v>#DIV/0!</v>
      </c>
      <c r="G16" s="71" t="e">
        <f t="shared" ca="1" si="3"/>
        <v>#DIV/0!</v>
      </c>
      <c r="H16" s="71" t="e">
        <f t="shared" ca="1" si="3"/>
        <v>#DIV/0!</v>
      </c>
      <c r="I16" s="71" t="e">
        <f t="shared" ca="1" si="3"/>
        <v>#DIV/0!</v>
      </c>
      <c r="J16" s="71" t="e">
        <f t="shared" ca="1" si="3"/>
        <v>#DIV/0!</v>
      </c>
      <c r="K16" s="71" t="e">
        <f t="shared" ca="1" si="3"/>
        <v>#DIV/0!</v>
      </c>
      <c r="L16" s="71" t="e">
        <f t="shared" ca="1" si="3"/>
        <v>#DIV/0!</v>
      </c>
    </row>
    <row r="17" spans="1:12" ht="21.75" customHeight="1">
      <c r="A17" s="70" t="s">
        <v>239</v>
      </c>
      <c r="B17" s="71">
        <f>'Sales Log'!AA212/'Scoreboard Total'!B3</f>
        <v>0.27586206896551724</v>
      </c>
      <c r="C17" s="71" t="e">
        <f>COUNTIFS('Sales Log'!$V$14:$V$211,'Scoreboard DM'!C$2,'Sales Log'!$AA$14:$AA$211,"Yes")/C$4</f>
        <v>#DIV/0!</v>
      </c>
      <c r="D17" s="71" t="e">
        <f>COUNTIFS('Sales Log'!$V$14:$V$211,'Scoreboard DM'!D$2,'Sales Log'!$AA$14:$AA$211,"Yes")/D$4</f>
        <v>#DIV/0!</v>
      </c>
      <c r="E17" s="71" t="e">
        <f>COUNTIFS('Sales Log'!$V$14:$V$211,'Scoreboard DM'!E$2,'Sales Log'!$AA$14:$AA$211,"Yes")/E$4</f>
        <v>#DIV/0!</v>
      </c>
      <c r="F17" s="71" t="e">
        <f>COUNTIFS('Sales Log'!$V$14:$V$211,'Scoreboard DM'!F$2,'Sales Log'!$AA$14:$AA$211,"Yes")/F$4</f>
        <v>#DIV/0!</v>
      </c>
      <c r="G17" s="71" t="e">
        <f>COUNTIFS('Sales Log'!$V$14:$V$211,'Scoreboard DM'!G$2,'Sales Log'!$AA$14:$AA$211,"Yes")/G$4</f>
        <v>#DIV/0!</v>
      </c>
      <c r="H17" s="71" t="e">
        <f>COUNTIFS('Sales Log'!$V$14:$V$211,'Scoreboard DM'!H$2,'Sales Log'!$AA$14:$AA$211,"Yes")/H$4</f>
        <v>#DIV/0!</v>
      </c>
      <c r="I17" s="71" t="e">
        <f>COUNTIFS('Sales Log'!$V$14:$V$211,'Scoreboard DM'!I$2,'Sales Log'!$AA$14:$AA$211,"Yes")/I$4</f>
        <v>#DIV/0!</v>
      </c>
      <c r="J17" s="71" t="e">
        <f>COUNTIFS('Sales Log'!$V$14:$V$211,'Scoreboard DM'!J$2,'Sales Log'!$AA$14:$AA$211,"Yes")/J$4</f>
        <v>#DIV/0!</v>
      </c>
      <c r="K17" s="71" t="e">
        <f>COUNTIFS('Sales Log'!$V$14:$V$211,'Scoreboard DM'!K$2,'Sales Log'!$AA$14:$AA$211,"Yes")/K$4</f>
        <v>#DIV/0!</v>
      </c>
      <c r="L17" s="71" t="e">
        <f>COUNTIFS('Sales Log'!$V$14:$V$211,'Scoreboard DM'!L$2,'Sales Log'!$AA$14:$AA$211,"Yes")/L$4</f>
        <v>#DIV/0!</v>
      </c>
    </row>
    <row r="18" spans="1:12" ht="21.75" customHeight="1">
      <c r="A18" s="70" t="s">
        <v>240</v>
      </c>
      <c r="B18" s="82">
        <f>'Sales Log'!$AB$212</f>
        <v>-98.162413793103454</v>
      </c>
      <c r="C18" s="82" t="e">
        <f>AVERAGEIF('Sales Log'!$V$14:$V$211,C2,'Sales Log'!$AB$14:$AB$211)</f>
        <v>#DIV/0!</v>
      </c>
      <c r="D18" s="82" t="e">
        <f>AVERAGEIF('Sales Log'!$V$14:$V$211,D2,'Sales Log'!$AB$14:$AB$211)</f>
        <v>#DIV/0!</v>
      </c>
      <c r="E18" s="82" t="e">
        <f>AVERAGEIF('Sales Log'!$V$14:$V$211,E2,'Sales Log'!$AB$14:$AB$211)</f>
        <v>#DIV/0!</v>
      </c>
      <c r="F18" s="82" t="e">
        <f>AVERAGEIF('Sales Log'!$V$14:$V$211,F2,'Sales Log'!$AB$14:$AB$211)</f>
        <v>#DIV/0!</v>
      </c>
      <c r="G18" s="82" t="e">
        <f>AVERAGEIF('Sales Log'!$V$14:$V$211,G2,'Sales Log'!$AB$14:$AB$211)</f>
        <v>#DIV/0!</v>
      </c>
      <c r="H18" s="82" t="e">
        <f>AVERAGEIF('Sales Log'!$V$14:$V$211,H2,'Sales Log'!$AB$14:$AB$211)</f>
        <v>#DIV/0!</v>
      </c>
      <c r="I18" s="82" t="e">
        <f>AVERAGEIF('Sales Log'!$V$14:$V$211,I2,'Sales Log'!$AB$14:$AB$211)</f>
        <v>#DIV/0!</v>
      </c>
      <c r="J18" s="82" t="e">
        <f>AVERAGEIF('Sales Log'!$V$14:$V$211,J2,'Sales Log'!$AB$14:$AB$211)</f>
        <v>#DIV/0!</v>
      </c>
      <c r="K18" s="82" t="e">
        <f>AVERAGEIF('Sales Log'!$V$14:$V$211,K2,'Sales Log'!$AB$14:$AB$211)</f>
        <v>#DIV/0!</v>
      </c>
      <c r="L18" s="82" t="e">
        <f>AVERAGEIF('Sales Log'!$V$14:$V$211,L2,'Sales Log'!$AB$14:$AB$211)</f>
        <v>#DIV/0!</v>
      </c>
    </row>
    <row r="21" spans="1:12" ht="15.75" customHeight="1"/>
    <row r="22" spans="1:12" ht="15.75" customHeight="1"/>
    <row r="23" spans="1:12" ht="15.75" customHeight="1"/>
    <row r="24" spans="1:12" ht="15.75" customHeight="1"/>
    <row r="25" spans="1:12" ht="15.75" customHeight="1"/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00"/>
  <sheetViews>
    <sheetView workbookViewId="0"/>
  </sheetViews>
  <sheetFormatPr defaultColWidth="14.42578125" defaultRowHeight="15" customHeight="1"/>
  <cols>
    <col min="1" max="1" width="37.7109375" customWidth="1"/>
    <col min="2" max="2" width="13.42578125" customWidth="1"/>
    <col min="3" max="3" width="19.7109375" customWidth="1"/>
    <col min="4" max="4" width="20.42578125" customWidth="1"/>
    <col min="5" max="26" width="8.7109375" customWidth="1"/>
  </cols>
  <sheetData>
    <row r="1" spans="1:4" ht="22.5" customHeight="1">
      <c r="A1" s="87" t="s">
        <v>241</v>
      </c>
      <c r="B1" s="11"/>
      <c r="C1" s="88"/>
      <c r="D1" s="88"/>
    </row>
    <row r="2" spans="1:4" ht="22.5" customHeight="1">
      <c r="A2" s="89" t="s">
        <v>89</v>
      </c>
      <c r="B2" s="89" t="s">
        <v>243</v>
      </c>
      <c r="C2" s="90" t="s">
        <v>119</v>
      </c>
      <c r="D2" s="90" t="s">
        <v>114</v>
      </c>
    </row>
    <row r="3" spans="1:4" ht="22.5" customHeight="1">
      <c r="A3" s="70" t="s">
        <v>227</v>
      </c>
      <c r="B3" s="72">
        <f>'Sales Log'!D212</f>
        <v>58</v>
      </c>
      <c r="C3" s="72">
        <f>COUNTIF('Sales Log'!$H$14:$H$211,C2)</f>
        <v>0</v>
      </c>
      <c r="D3" s="72">
        <f>COUNTIF('Sales Log'!$H$14:$H$211,D2)</f>
        <v>58</v>
      </c>
    </row>
    <row r="4" spans="1:4" ht="22.5" customHeight="1">
      <c r="A4" s="70" t="s">
        <v>228</v>
      </c>
      <c r="B4" s="73">
        <f>'Sales Log'!$F$212</f>
        <v>25.431034482758619</v>
      </c>
      <c r="C4" s="73" t="e">
        <f ca="1">AVERAGEIF('Sales Log'!$H$14:$H$211,C2,'Sales Log'!$F$14:$F$207)</f>
        <v>#DIV/0!</v>
      </c>
      <c r="D4" s="73">
        <f ca="1">AVERAGEIF('Sales Log'!$H$14:$H$211,D2,'Sales Log'!$F$14:$F$207)</f>
        <v>25.431034482758619</v>
      </c>
    </row>
    <row r="5" spans="1:4" ht="22.5" customHeight="1">
      <c r="A5" s="70" t="s">
        <v>229</v>
      </c>
      <c r="B5" s="74">
        <f>'Sales Log'!$J$212</f>
        <v>35875.982456140351</v>
      </c>
      <c r="C5" s="74" t="e">
        <f>AVERAGEIF('Sales Log'!$H$14:$H$211,C2,'Sales Log'!J14:J211)</f>
        <v>#DIV/0!</v>
      </c>
      <c r="D5" s="74">
        <f>AVERAGEIF('Sales Log'!$H$14:$H$211,D2,'Sales Log'!K14:K211)</f>
        <v>34495.602068965512</v>
      </c>
    </row>
    <row r="6" spans="1:4" ht="22.5" customHeight="1">
      <c r="A6" s="70" t="s">
        <v>230</v>
      </c>
      <c r="B6" s="74">
        <f>'Sales Log'!$K$212</f>
        <v>34495.602068965512</v>
      </c>
      <c r="C6" s="74" t="e">
        <f>AVERAGEIF('Sales Log'!$H$14:$H$211,C2,'Sales Log'!$K$14:$K$211)</f>
        <v>#DIV/0!</v>
      </c>
      <c r="D6" s="74">
        <f>AVERAGEIF('Sales Log'!$H$14:$H$211,D2,'Sales Log'!$K$14:$K$211)</f>
        <v>34495.602068965512</v>
      </c>
    </row>
    <row r="7" spans="1:4" ht="22.5" customHeight="1">
      <c r="A7" s="70" t="s">
        <v>231</v>
      </c>
      <c r="B7" s="74">
        <f>'Sales Log'!$M$212</f>
        <v>11780.235036580443</v>
      </c>
      <c r="C7" s="74" t="e">
        <f>AVERAGEIF('Sales Log'!$H$14:$H$211,C2,'Sales Log'!$M$14:$M$211)</f>
        <v>#DIV/0!</v>
      </c>
      <c r="D7" s="74" t="e">
        <f>AVERAGEIF('Sales Log'!$H$14:$H$211,D2,'Sales Log'!$M$14:$M$211)</f>
        <v>#DIV/0!</v>
      </c>
    </row>
    <row r="8" spans="1:4" ht="22.5" customHeight="1">
      <c r="A8" s="70" t="s">
        <v>232</v>
      </c>
      <c r="B8" s="71">
        <f>'Sales Log'!L212</f>
        <v>3.0454385964912292</v>
      </c>
      <c r="C8" s="71" t="e">
        <f t="shared" ref="C8:D8" si="0">C5/C7</f>
        <v>#DIV/0!</v>
      </c>
      <c r="D8" s="71" t="e">
        <f t="shared" si="0"/>
        <v>#DIV/0!</v>
      </c>
    </row>
    <row r="9" spans="1:4" ht="22.5" customHeight="1">
      <c r="A9" s="70" t="s">
        <v>233</v>
      </c>
      <c r="B9" s="71">
        <f>'Sales Log'!$N$212</f>
        <v>2.9282609355287419</v>
      </c>
      <c r="C9" s="71" t="e">
        <f t="shared" ref="C9:D9" si="1">C6/C7</f>
        <v>#DIV/0!</v>
      </c>
      <c r="D9" s="71" t="e">
        <f t="shared" si="1"/>
        <v>#DIV/0!</v>
      </c>
    </row>
    <row r="10" spans="1:4" ht="22.5" customHeight="1">
      <c r="A10" s="70" t="s">
        <v>234</v>
      </c>
      <c r="B10" s="74">
        <f>'Sales Log'!$O$212</f>
        <v>761.82896551724139</v>
      </c>
      <c r="C10" s="74" t="e">
        <f>AVERAGEIF('Sales Log'!$H$14:$H$211,C2,'Sales Log'!$O$14:$O$211)</f>
        <v>#DIV/0!</v>
      </c>
      <c r="D10" s="74">
        <f>AVERAGEIF('Sales Log'!$H$14:$H$211,D2,'Sales Log'!$O$14:$O$211)</f>
        <v>761.82896551724139</v>
      </c>
    </row>
    <row r="11" spans="1:4" ht="22.5" customHeight="1">
      <c r="A11" s="70" t="s">
        <v>235</v>
      </c>
      <c r="B11" s="74">
        <f>'Sales Log'!$P$212</f>
        <v>2810.8336206896547</v>
      </c>
      <c r="C11" s="74" t="e">
        <f>AVERAGEIF('Sales Log'!$H$14:$H$211,C2,'Sales Log'!$P$14:$P$211)</f>
        <v>#DIV/0!</v>
      </c>
      <c r="D11" s="74">
        <f>AVERAGEIF('Sales Log'!$H$14:$H$211,D2,'Sales Log'!$P$14:$P$211)</f>
        <v>2810.8336206896547</v>
      </c>
    </row>
    <row r="12" spans="1:4" ht="22.5" customHeight="1">
      <c r="A12" s="70" t="s">
        <v>236</v>
      </c>
      <c r="B12" s="74">
        <f>'Sales Log'!$Q$212</f>
        <v>2496.4289655172415</v>
      </c>
      <c r="C12" s="74" t="e">
        <f>AVERAGEIF('Sales Log'!$H$14:$H$211,C2,'Sales Log'!$Q$14:$Q$211)</f>
        <v>#DIV/0!</v>
      </c>
      <c r="D12" s="74">
        <f>AVERAGEIF('Sales Log'!$H$14:$H$211,D2,'Sales Log'!$Q$14:$Q$211)</f>
        <v>2496.4289655172415</v>
      </c>
    </row>
    <row r="13" spans="1:4" ht="22.5" customHeight="1">
      <c r="A13" s="70" t="s">
        <v>237</v>
      </c>
      <c r="B13" s="74">
        <f>'Sales Log'!$R$212</f>
        <v>5307.2625862068962</v>
      </c>
      <c r="C13" s="74" t="e">
        <f>AVERAGEIF('Sales Log'!$H$14:$H$211,C2,'Sales Log'!$R$14:$R$211)</f>
        <v>#DIV/0!</v>
      </c>
      <c r="D13" s="74">
        <f>AVERAGEIF('Sales Log'!$H$14:$H$211,D2,'Sales Log'!$R$14:$R$211)</f>
        <v>5307.2625862068962</v>
      </c>
    </row>
    <row r="14" spans="1:4" ht="22.5" customHeight="1">
      <c r="A14" s="70" t="s">
        <v>238</v>
      </c>
      <c r="B14" s="74">
        <f t="shared" ref="B14:D14" si="2">B13*B3</f>
        <v>307821.23</v>
      </c>
      <c r="C14" s="74" t="e">
        <f t="shared" si="2"/>
        <v>#DIV/0!</v>
      </c>
      <c r="D14" s="74">
        <f t="shared" si="2"/>
        <v>307821.23</v>
      </c>
    </row>
    <row r="15" spans="1:4" ht="22.5" customHeight="1">
      <c r="A15" s="70" t="s">
        <v>100</v>
      </c>
      <c r="B15" s="71">
        <f t="shared" ref="B15:D15" si="3">(B13/(B6)*(360/B4))</f>
        <v>2.1779370368932729</v>
      </c>
      <c r="C15" s="71" t="e">
        <f t="shared" ca="1" si="3"/>
        <v>#DIV/0!</v>
      </c>
      <c r="D15" s="71">
        <f t="shared" ca="1" si="3"/>
        <v>2.1779370368932729</v>
      </c>
    </row>
    <row r="16" spans="1:4" ht="22.5" customHeight="1">
      <c r="A16" s="70" t="s">
        <v>239</v>
      </c>
      <c r="B16" s="71">
        <f>'Sales Log'!AA212/'Scoreboard Total'!B3</f>
        <v>0.27586206896551724</v>
      </c>
      <c r="C16" s="71" t="e">
        <f>COUNTIFS('Sales Log'!$H$14:$H$211,C2,'Sales Log'!$AA$14:$AA$211,"Yes")/C$3</f>
        <v>#DIV/0!</v>
      </c>
      <c r="D16" s="71">
        <f>COUNTIFS('Sales Log'!$H$14:$H$211,D2,'Sales Log'!$AA$14:$AA$211,"Yes")/D$3</f>
        <v>0.27586206896551724</v>
      </c>
    </row>
    <row r="17" spans="1:4" ht="22.5" customHeight="1">
      <c r="A17" s="70" t="s">
        <v>240</v>
      </c>
      <c r="B17" s="82">
        <f>'Sales Log'!$AB$212</f>
        <v>-98.162413793103454</v>
      </c>
      <c r="C17" s="82" t="e">
        <f>AVERAGEIF('Sales Log'!$H$14:$H$211,C2,'Sales Log'!$AB$14:$AB$211)</f>
        <v>#DIV/0!</v>
      </c>
      <c r="D17" s="82">
        <f>AVERAGEIF('Sales Log'!$H$14:$H$211,D2,'Sales Log'!$AB$14:$AB$211)</f>
        <v>-98.162413793103454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37.7109375" customWidth="1"/>
    <col min="2" max="2" width="13.42578125" customWidth="1"/>
    <col min="3" max="3" width="19.7109375" customWidth="1"/>
    <col min="4" max="4" width="20.42578125" customWidth="1"/>
    <col min="5" max="26" width="8.7109375" customWidth="1"/>
  </cols>
  <sheetData>
    <row r="1" spans="1:4" ht="22.5" customHeight="1">
      <c r="A1" s="87" t="s">
        <v>241</v>
      </c>
      <c r="B1" s="11"/>
      <c r="C1" s="88"/>
      <c r="D1" s="88"/>
    </row>
    <row r="2" spans="1:4" ht="22.5" customHeight="1">
      <c r="A2" s="89" t="s">
        <v>90</v>
      </c>
      <c r="B2" s="89" t="s">
        <v>243</v>
      </c>
      <c r="C2" s="90" t="s">
        <v>119</v>
      </c>
      <c r="D2" s="90" t="s">
        <v>114</v>
      </c>
    </row>
    <row r="3" spans="1:4" ht="22.5" customHeight="1">
      <c r="A3" s="70" t="s">
        <v>227</v>
      </c>
      <c r="B3" s="72">
        <f>'Sales Log'!D212</f>
        <v>58</v>
      </c>
      <c r="C3" s="72">
        <f>COUNTIF('Sales Log'!$I$14:$I$211,C2)</f>
        <v>31</v>
      </c>
      <c r="D3" s="72">
        <f>COUNTIF('Sales Log'!$I$14:$I$211,D2)</f>
        <v>27</v>
      </c>
    </row>
    <row r="4" spans="1:4" ht="22.5" customHeight="1">
      <c r="A4" s="70" t="s">
        <v>228</v>
      </c>
      <c r="B4" s="73">
        <f>'Sales Log'!$F$212</f>
        <v>25.431034482758619</v>
      </c>
      <c r="C4" s="73">
        <f ca="1">AVERAGEIF('Sales Log'!$I$14:$I$211,C2,'Sales Log'!$F$14:$F$207)</f>
        <v>22</v>
      </c>
      <c r="D4" s="73">
        <f ca="1">AVERAGEIF('Sales Log'!$I$14:$I$211,D2,'Sales Log'!$F$14:$F$207)</f>
        <v>29.37037037037037</v>
      </c>
    </row>
    <row r="5" spans="1:4" ht="22.5" customHeight="1">
      <c r="A5" s="70" t="s">
        <v>229</v>
      </c>
      <c r="B5" s="74">
        <f>'Sales Log'!$J$212</f>
        <v>35875.982456140351</v>
      </c>
      <c r="C5" s="74">
        <f>AVERAGEIF('Sales Log'!$I$14:$I$211,C2,'Sales Log'!J14:J211)</f>
        <v>36450.483870967742</v>
      </c>
      <c r="D5" s="74">
        <f>AVERAGEIF('Sales Log'!$I$14:$I$211,D2,'Sales Log'!K14:K211)</f>
        <v>33563.740740740737</v>
      </c>
    </row>
    <row r="6" spans="1:4" ht="22.5" customHeight="1">
      <c r="A6" s="70" t="s">
        <v>230</v>
      </c>
      <c r="B6" s="74">
        <f>'Sales Log'!$K$212</f>
        <v>34495.602068965512</v>
      </c>
      <c r="C6" s="74">
        <f>AVERAGEIF('Sales Log'!$I$14:$I$211,C2,'Sales Log'!$K$14:$K$211)</f>
        <v>35307.223225806447</v>
      </c>
      <c r="D6" s="74">
        <f>AVERAGEIF('Sales Log'!$I$14:$I$211,D2,'Sales Log'!$K$14:$K$211)</f>
        <v>33563.740740740737</v>
      </c>
    </row>
    <row r="7" spans="1:4" ht="22.5" customHeight="1">
      <c r="A7" s="70" t="s">
        <v>231</v>
      </c>
      <c r="B7" s="74">
        <f>'Sales Log'!$M$212</f>
        <v>11780.235036580443</v>
      </c>
      <c r="C7" s="74">
        <f>AVERAGEIF('Sales Log'!$I$14:$I$211,C2,'Sales Log'!$M$14:$M$211)</f>
        <v>34057.200426996176</v>
      </c>
      <c r="D7" s="74" t="e">
        <f>AVERAGEIF('Sales Log'!$I$14:$I$211,D2,'Sales Log'!$M$14:$M$211)</f>
        <v>#DIV/0!</v>
      </c>
    </row>
    <row r="8" spans="1:4" ht="22.5" customHeight="1">
      <c r="A8" s="70" t="s">
        <v>232</v>
      </c>
      <c r="B8" s="71">
        <f>'Sales Log'!L212</f>
        <v>3.0454385964912292</v>
      </c>
      <c r="C8" s="71">
        <f t="shared" ref="C8:D8" si="0">C5/C7</f>
        <v>1.0702724655569305</v>
      </c>
      <c r="D8" s="71" t="e">
        <f t="shared" si="0"/>
        <v>#DIV/0!</v>
      </c>
    </row>
    <row r="9" spans="1:4" ht="22.5" customHeight="1">
      <c r="A9" s="70" t="s">
        <v>233</v>
      </c>
      <c r="B9" s="71">
        <f>'Sales Log'!$N$212</f>
        <v>2.9282609355287419</v>
      </c>
      <c r="C9" s="71">
        <f t="shared" ref="C9:D9" si="1">C6/C7</f>
        <v>1.0367036275189376</v>
      </c>
      <c r="D9" s="71" t="e">
        <f t="shared" si="1"/>
        <v>#DIV/0!</v>
      </c>
    </row>
    <row r="10" spans="1:4" ht="22.5" customHeight="1">
      <c r="A10" s="70" t="s">
        <v>234</v>
      </c>
      <c r="B10" s="74">
        <f>'Sales Log'!$O$212</f>
        <v>761.82896551724139</v>
      </c>
      <c r="C10" s="74">
        <f>AVERAGEIF('Sales Log'!$I$14:$I$211,C2,'Sales Log'!$O$14:$O$211)</f>
        <v>1143.2606451612903</v>
      </c>
      <c r="D10" s="74">
        <f>AVERAGEIF('Sales Log'!$I$14:$I$211,D2,'Sales Log'!$O$14:$O$211)</f>
        <v>323.88888888888891</v>
      </c>
    </row>
    <row r="11" spans="1:4" ht="22.5" customHeight="1">
      <c r="A11" s="70" t="s">
        <v>235</v>
      </c>
      <c r="B11" s="74">
        <f>'Sales Log'!$P$212</f>
        <v>2810.8336206896547</v>
      </c>
      <c r="C11" s="74">
        <f>AVERAGEIF('Sales Log'!$I$14:$I$211,C2,'Sales Log'!$P$14:$P$211)</f>
        <v>3292.1016129032255</v>
      </c>
      <c r="D11" s="74">
        <f>AVERAGEIF('Sales Log'!$I$14:$I$211,D2,'Sales Log'!$P$14:$P$211)</f>
        <v>2258.2666666666669</v>
      </c>
    </row>
    <row r="12" spans="1:4" ht="22.5" customHeight="1">
      <c r="A12" s="70" t="s">
        <v>236</v>
      </c>
      <c r="B12" s="74">
        <f>'Sales Log'!$Q$212</f>
        <v>2496.4289655172415</v>
      </c>
      <c r="C12" s="74">
        <f>AVERAGEIF('Sales Log'!$I$14:$I$211,C2,'Sales Log'!$Q$14:$Q$211)</f>
        <v>2580.9361290322581</v>
      </c>
      <c r="D12" s="74">
        <f>AVERAGEIF('Sales Log'!$I$14:$I$211,D2,'Sales Log'!$Q$14:$Q$211)</f>
        <v>2399.4022222222225</v>
      </c>
    </row>
    <row r="13" spans="1:4" ht="22.5" customHeight="1">
      <c r="A13" s="70" t="s">
        <v>237</v>
      </c>
      <c r="B13" s="74">
        <f>'Sales Log'!$R$212</f>
        <v>5307.2625862068962</v>
      </c>
      <c r="C13" s="74">
        <f>AVERAGEIF('Sales Log'!$I$14:$I$211,C2,'Sales Log'!$R$14:$R$211)</f>
        <v>5873.0377419354845</v>
      </c>
      <c r="D13" s="74">
        <f>AVERAGEIF('Sales Log'!$I$14:$I$211,D2,'Sales Log'!$R$14:$R$211)</f>
        <v>4657.6688888888893</v>
      </c>
    </row>
    <row r="14" spans="1:4" ht="22.5" customHeight="1">
      <c r="A14" s="70" t="s">
        <v>238</v>
      </c>
      <c r="B14" s="74">
        <f t="shared" ref="B14:D14" si="2">B13*B3</f>
        <v>307821.23</v>
      </c>
      <c r="C14" s="74">
        <f t="shared" si="2"/>
        <v>182064.17</v>
      </c>
      <c r="D14" s="74">
        <f t="shared" si="2"/>
        <v>125757.06000000001</v>
      </c>
    </row>
    <row r="15" spans="1:4" ht="22.5" customHeight="1">
      <c r="A15" s="70" t="s">
        <v>100</v>
      </c>
      <c r="B15" s="71">
        <f t="shared" ref="B15:D15" si="3">(B13/(B6)*(360/B4))</f>
        <v>2.1779370368932729</v>
      </c>
      <c r="C15" s="71">
        <f t="shared" ca="1" si="3"/>
        <v>2.7219431373663112</v>
      </c>
      <c r="D15" s="71">
        <f t="shared" ca="1" si="3"/>
        <v>1.7009491532671954</v>
      </c>
    </row>
    <row r="16" spans="1:4" ht="22.5" customHeight="1">
      <c r="A16" s="70" t="s">
        <v>239</v>
      </c>
      <c r="B16" s="71">
        <f>'Sales Log'!AA212/'Scoreboard Total'!B3</f>
        <v>0.27586206896551724</v>
      </c>
      <c r="C16" s="71">
        <f>COUNTIFS('Sales Log'!$I$14:$I$211,C2,'Sales Log'!$AA$14:$AA$211,"Yes")/C$3</f>
        <v>0.29032258064516131</v>
      </c>
      <c r="D16" s="71">
        <f>COUNTIFS('Sales Log'!$I$14:$I$211,D2,'Sales Log'!$AA$14:$AA$211,"Yes")/D$3</f>
        <v>0.25925925925925924</v>
      </c>
    </row>
    <row r="17" spans="1:4" ht="22.5" customHeight="1">
      <c r="A17" s="70" t="s">
        <v>240</v>
      </c>
      <c r="B17" s="82">
        <f>'Sales Log'!$AB$212</f>
        <v>-98.162413793103454</v>
      </c>
      <c r="C17" s="82">
        <f>AVERAGEIF('Sales Log'!$I$14:$I$211,C2,'Sales Log'!$AB$14:$AB$211)</f>
        <v>-139.58064516129033</v>
      </c>
      <c r="D17" s="82">
        <f>AVERAGEIF('Sales Log'!$I$14:$I$211,D2,'Sales Log'!$AB$14:$AB$211)</f>
        <v>-50.608148148148153</v>
      </c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/>
  <cols>
    <col min="1" max="1" width="31.28515625" customWidth="1"/>
    <col min="2" max="2" width="10.7109375" customWidth="1"/>
    <col min="3" max="9" width="20.7109375" customWidth="1"/>
    <col min="10" max="10" width="28.5703125" customWidth="1"/>
    <col min="11" max="11" width="20.7109375" customWidth="1"/>
    <col min="12" max="26" width="8.7109375" customWidth="1"/>
  </cols>
  <sheetData>
    <row r="1" spans="1:26" ht="22.5" customHeight="1">
      <c r="A1" s="87" t="s">
        <v>241</v>
      </c>
      <c r="B1" s="77"/>
      <c r="C1" s="3"/>
      <c r="D1" s="3"/>
      <c r="E1" s="3"/>
      <c r="F1" s="3"/>
      <c r="G1" s="3"/>
      <c r="H1" s="3"/>
      <c r="I1" s="3"/>
      <c r="J1" s="3"/>
      <c r="K1" s="3"/>
    </row>
    <row r="2" spans="1:26" ht="22.5" customHeight="1">
      <c r="A2" s="89" t="s">
        <v>249</v>
      </c>
      <c r="B2" s="79" t="s">
        <v>243</v>
      </c>
      <c r="C2" s="80" t="s">
        <v>113</v>
      </c>
      <c r="D2" s="80" t="s">
        <v>121</v>
      </c>
      <c r="E2" s="80" t="s">
        <v>250</v>
      </c>
      <c r="F2" s="80" t="s">
        <v>251</v>
      </c>
      <c r="G2" s="80" t="s">
        <v>134</v>
      </c>
      <c r="H2" s="80" t="s">
        <v>252</v>
      </c>
      <c r="I2" s="80" t="s">
        <v>253</v>
      </c>
      <c r="J2" s="80" t="s">
        <v>143</v>
      </c>
      <c r="K2" s="80" t="s">
        <v>125</v>
      </c>
    </row>
    <row r="3" spans="1:26" ht="22.5" customHeight="1">
      <c r="A3" s="70" t="s">
        <v>227</v>
      </c>
      <c r="B3" s="72">
        <f>'Scoreboard Total'!B3</f>
        <v>58</v>
      </c>
      <c r="C3" s="72">
        <f>COUNTIF('Sales Log'!$G$14:$G$211,'Scoreboard by Source'!C2)</f>
        <v>24</v>
      </c>
      <c r="D3" s="72">
        <f>COUNTIF('Sales Log'!$G$14:$G$211,'Scoreboard by Source'!D2)</f>
        <v>8</v>
      </c>
      <c r="E3" s="72">
        <f>COUNTIF('Sales Log'!$G$14:$G$211,'Scoreboard by Source'!E2)</f>
        <v>5</v>
      </c>
      <c r="F3" s="72">
        <f>COUNTIF('Sales Log'!$G$14:$G$211,'Scoreboard by Source'!F2)</f>
        <v>14</v>
      </c>
      <c r="G3" s="72">
        <f>COUNTIF('Sales Log'!$G$14:$G$211,'Scoreboard by Source'!G2)</f>
        <v>0</v>
      </c>
      <c r="H3" s="72">
        <f>COUNTIF('Sales Log'!$G$14:$G$211,'Scoreboard by Source'!H2)</f>
        <v>0</v>
      </c>
      <c r="I3" s="72">
        <f>COUNTIF('Sales Log'!$G$14:$G$211,'Scoreboard by Source'!I2)</f>
        <v>0</v>
      </c>
      <c r="J3" s="72">
        <f>COUNTIF('Sales Log'!$G$14:$G$211,'Scoreboard by Source'!J2)</f>
        <v>0</v>
      </c>
      <c r="K3" s="72">
        <f>COUNTIF('Sales Log'!$G$14:$G$211,'Scoreboard by Source'!K2)</f>
        <v>7</v>
      </c>
    </row>
    <row r="4" spans="1:26" ht="22.5" customHeight="1">
      <c r="A4" s="70" t="s">
        <v>254</v>
      </c>
      <c r="B4" s="71">
        <f>B3/'Sales Log'!$D$212</f>
        <v>1</v>
      </c>
      <c r="C4" s="71">
        <f>C3/'Sales Log'!$D$212</f>
        <v>0.41379310344827586</v>
      </c>
      <c r="D4" s="71">
        <f>D3/'Sales Log'!$D$212</f>
        <v>0.13793103448275862</v>
      </c>
      <c r="E4" s="71">
        <f>E3/'Sales Log'!$D$212</f>
        <v>8.6206896551724144E-2</v>
      </c>
      <c r="F4" s="71">
        <f>F3/'Sales Log'!$D$212</f>
        <v>0.2413793103448276</v>
      </c>
      <c r="G4" s="71">
        <f>G3/'Sales Log'!$D$212</f>
        <v>0</v>
      </c>
      <c r="H4" s="71">
        <f>H3/'Sales Log'!$D$212</f>
        <v>0</v>
      </c>
      <c r="I4" s="71">
        <f>I3/'Sales Log'!$D$212</f>
        <v>0</v>
      </c>
      <c r="J4" s="71">
        <f>J3/'Sales Log'!$D$212</f>
        <v>0</v>
      </c>
      <c r="K4" s="71">
        <f>K3/'Sales Log'!$D$212</f>
        <v>0.1206896551724138</v>
      </c>
    </row>
    <row r="5" spans="1:26" ht="22.5" customHeight="1">
      <c r="A5" s="70" t="s">
        <v>245</v>
      </c>
      <c r="B5" s="71">
        <f>COUNTIFS('Sales Log'!$I$14:$I$211,"No")/B3</f>
        <v>0.46551724137931033</v>
      </c>
      <c r="C5" s="71">
        <f>COUNTIFS('Sales Log'!$I$14:$I$211,"No",'Sales Log'!$G$14:$G$211,'Scoreboard by Source'!C2)/C3</f>
        <v>0.375</v>
      </c>
      <c r="D5" s="71">
        <f>COUNTIFS('Sales Log'!$I$14:$I$211,"No",'Sales Log'!$G$14:$G$211,'Scoreboard by Source'!D2)/D3</f>
        <v>0.5</v>
      </c>
      <c r="E5" s="71">
        <f>COUNTIFS('Sales Log'!$I$14:$I$211,"No",'Sales Log'!$G$14:$G$211,'Scoreboard by Source'!E2)/E3</f>
        <v>0.4</v>
      </c>
      <c r="F5" s="71">
        <f>COUNTIFS('Sales Log'!$I$14:$I$211,"No",'Sales Log'!$G$14:$G$211,'Scoreboard by Source'!F2)/F3</f>
        <v>0.5714285714285714</v>
      </c>
      <c r="G5" s="71" t="e">
        <f>COUNTIFS('Sales Log'!$I$14:$I$211,"No",'Sales Log'!$G$14:$G$211,'Scoreboard by Source'!G2)/G3</f>
        <v>#DIV/0!</v>
      </c>
      <c r="H5" s="71" t="e">
        <f>COUNTIFS('Sales Log'!$I$14:$I$211,"No",'Sales Log'!$G$14:$G$211,'Scoreboard by Source'!H2)/H3</f>
        <v>#DIV/0!</v>
      </c>
      <c r="I5" s="71" t="e">
        <f>COUNTIFS('Sales Log'!$I$14:$I$211,"No",'Sales Log'!$G$14:$G$211,'Scoreboard by Source'!I2)/I3</f>
        <v>#DIV/0!</v>
      </c>
      <c r="J5" s="71" t="e">
        <f>COUNTIFS('Sales Log'!$I$14:$I$211,"No",'Sales Log'!$G$14:$G$211,'Scoreboard by Source'!J2)/J3</f>
        <v>#DIV/0!</v>
      </c>
      <c r="K5" s="71">
        <f>COUNTIFS('Sales Log'!$I$14:$I$211,"No",'Sales Log'!$G$14:$G$211,'Scoreboard by Source'!K2)/K3</f>
        <v>0.5714285714285714</v>
      </c>
    </row>
    <row r="6" spans="1:26" ht="21.75" customHeight="1">
      <c r="A6" s="91" t="s">
        <v>228</v>
      </c>
      <c r="B6" s="73">
        <f>'Sales Log'!$F$212</f>
        <v>25.431034482758619</v>
      </c>
      <c r="C6" s="73">
        <f ca="1">AVERAGEIF('Sales Log'!$G$14:$G$211,C2,'Sales Log'!$F$14:$F$207)</f>
        <v>21.833333333333332</v>
      </c>
      <c r="D6" s="73">
        <f ca="1">AVERAGEIF('Sales Log'!$G$14:$G$211,D2,'Sales Log'!$F$14:$F$207)</f>
        <v>33.875</v>
      </c>
      <c r="E6" s="73">
        <f ca="1">AVERAGEIF('Sales Log'!$G$14:$G$211,E2,'Sales Log'!$F$14:$F$207)</f>
        <v>25.4</v>
      </c>
      <c r="F6" s="73">
        <f ca="1">AVERAGEIF('Sales Log'!$G$14:$G$211,F2,'Sales Log'!$F$14:$F$207)</f>
        <v>36.071428571428569</v>
      </c>
      <c r="G6" s="73" t="e">
        <f ca="1">AVERAGEIF('Sales Log'!$G$14:$G$211,G2,'Sales Log'!$F$14:$F$207)</f>
        <v>#DIV/0!</v>
      </c>
      <c r="H6" s="73" t="e">
        <f ca="1">AVERAGEIF('Sales Log'!$G$14:$G$211,H2,'Sales Log'!$F$14:$F$207)</f>
        <v>#DIV/0!</v>
      </c>
      <c r="I6" s="73" t="e">
        <f ca="1">AVERAGEIF('Sales Log'!$G$14:$G$211,I2,'Sales Log'!$F$14:$F$207)</f>
        <v>#DIV/0!</v>
      </c>
      <c r="J6" s="73" t="e">
        <f ca="1">AVERAGEIF('Sales Log'!$G$14:$G$211,J2,'Sales Log'!$F$14:$F$207)</f>
        <v>#DIV/0!</v>
      </c>
      <c r="K6" s="73">
        <f ca="1">AVERAGEIF('Sales Log'!$G$14:$G$211,K2,'Sales Log'!$F$14:$F$207)</f>
        <v>6.8571428571428568</v>
      </c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2.5" customHeight="1">
      <c r="A7" s="70" t="s">
        <v>230</v>
      </c>
      <c r="B7" s="74">
        <f>'Sales Log'!$K$212</f>
        <v>34495.602068965512</v>
      </c>
      <c r="C7" s="74">
        <f>AVERAGEIF('Sales Log'!$G$14:$G$211,C2,'Sales Log'!$K$14:$K$211)</f>
        <v>31280.041666666668</v>
      </c>
      <c r="D7" s="74">
        <f>AVERAGEIF('Sales Log'!$G$14:$G$211,D2,'Sales Log'!$K$14:$K$211)</f>
        <v>30093.625</v>
      </c>
      <c r="E7" s="74">
        <f>AVERAGEIF('Sales Log'!$G$14:$G$211,E2,'Sales Log'!$K$14:$K$211)</f>
        <v>35357.4</v>
      </c>
      <c r="F7" s="74">
        <f>AVERAGEIF('Sales Log'!$G$14:$G$211,F2,'Sales Log'!$K$14:$K$211)</f>
        <v>45486.994285714281</v>
      </c>
      <c r="G7" s="74" t="e">
        <f>AVERAGEIF('Sales Log'!$G$14:$G$211,G2,'Sales Log'!$K$14:$K$211)</f>
        <v>#DIV/0!</v>
      </c>
      <c r="H7" s="74" t="e">
        <f>AVERAGEIF('Sales Log'!$G$14:$G$211,H2,'Sales Log'!$K$14:$K$211)</f>
        <v>#DIV/0!</v>
      </c>
      <c r="I7" s="74" t="e">
        <f>AVERAGEIF('Sales Log'!$G$14:$G$211,I2,'Sales Log'!$K$14:$K$211)</f>
        <v>#DIV/0!</v>
      </c>
      <c r="J7" s="74" t="e">
        <f>AVERAGEIF('Sales Log'!$G$14:$G$211,J2,'Sales Log'!$K$14:$K$211)</f>
        <v>#DIV/0!</v>
      </c>
      <c r="K7" s="74">
        <f>AVERAGEIF('Sales Log'!$G$14:$G$211,K2,'Sales Log'!$K$14:$K$211)</f>
        <v>27952.857142857141</v>
      </c>
    </row>
    <row r="8" spans="1:26" ht="22.5" customHeight="1">
      <c r="A8" s="70" t="s">
        <v>255</v>
      </c>
      <c r="B8" s="71">
        <f>'Sales Log'!$N$212</f>
        <v>2.9282609355287419</v>
      </c>
      <c r="C8" s="71">
        <f>AVERAGEIF('Sales Log'!$G$14:$G$211,C2,'Sales Log'!$N14:$N$211)</f>
        <v>0.98761195893407827</v>
      </c>
      <c r="D8" s="71">
        <f>AVERAGEIF('Sales Log'!$G$14:$G$211,D2,'Sales Log'!$N14:$N$211)</f>
        <v>1.0102596384103926</v>
      </c>
      <c r="E8" s="71">
        <f>AVERAGEIF('Sales Log'!$G$14:$G$211,E2,'Sales Log'!$N14:$N$211)</f>
        <v>23.852708740265406</v>
      </c>
      <c r="F8" s="71">
        <f>AVERAGEIF('Sales Log'!$G$14:$G$211,F2,'Sales Log'!$N14:$N$211)</f>
        <v>1.0625328342869651</v>
      </c>
      <c r="G8" s="71" t="e">
        <f>AVERAGEIF('Sales Log'!$G$14:$G$211,G2,'Sales Log'!$N14:$N$211)</f>
        <v>#DIV/0!</v>
      </c>
      <c r="H8" s="71" t="e">
        <f>AVERAGEIF('Sales Log'!$G$14:$G$211,H2,'Sales Log'!$N14:$N$211)</f>
        <v>#DIV/0!</v>
      </c>
      <c r="I8" s="71" t="e">
        <f>AVERAGEIF('Sales Log'!$G$14:$G$211,I2,'Sales Log'!$N14:$N$211)</f>
        <v>#DIV/0!</v>
      </c>
      <c r="J8" s="71" t="e">
        <f>AVERAGEIF('Sales Log'!$G$14:$G$211,J2,'Sales Log'!$N14:$N$211)</f>
        <v>#DIV/0!</v>
      </c>
      <c r="K8" s="71" t="e">
        <f>AVERAGEIF('Sales Log'!$G$14:$G$211,K2,'Sales Log'!$N14:$N$211)</f>
        <v>#DIV/0!</v>
      </c>
    </row>
    <row r="9" spans="1:26" ht="22.5" customHeight="1">
      <c r="A9" s="70" t="s">
        <v>234</v>
      </c>
      <c r="B9" s="74">
        <f>'Sales Log'!$O$212</f>
        <v>761.82896551724139</v>
      </c>
      <c r="C9" s="74">
        <f>AVERAGEIF('Sales Log'!$G$14:$G$211,C2,'Sales Log'!$O$14:$O$211)</f>
        <v>1028.1666666666667</v>
      </c>
      <c r="D9" s="74">
        <f>AVERAGEIF('Sales Log'!$G$14:$G$211,D2,'Sales Log'!$O$14:$O$211)</f>
        <v>1175</v>
      </c>
      <c r="E9" s="74">
        <f>AVERAGEIF('Sales Log'!$G$14:$G$211,E2,'Sales Log'!$O$14:$O$211)</f>
        <v>492.6</v>
      </c>
      <c r="F9" s="74">
        <f>AVERAGEIF('Sales Log'!$G$14:$G$211,F2,'Sales Log'!$O$14:$O$211)</f>
        <v>140.2914285714287</v>
      </c>
      <c r="G9" s="74" t="e">
        <f>AVERAGEIF('Sales Log'!$G$14:$G$211,G2,'Sales Log'!$O$14:$O$211)</f>
        <v>#DIV/0!</v>
      </c>
      <c r="H9" s="74" t="e">
        <f>AVERAGEIF('Sales Log'!$G$14:$G$211,H2,'Sales Log'!$O$14:$O$211)</f>
        <v>#DIV/0!</v>
      </c>
      <c r="I9" s="74" t="e">
        <f>AVERAGEIF('Sales Log'!$G$14:$G$211,I2,'Sales Log'!$O$14:$O$211)</f>
        <v>#DIV/0!</v>
      </c>
      <c r="J9" s="74" t="e">
        <f>AVERAGEIF('Sales Log'!$G$14:$G$211,J2,'Sales Log'!$O$14:$O$211)</f>
        <v>#DIV/0!</v>
      </c>
      <c r="K9" s="74">
        <f>AVERAGEIF('Sales Log'!$G$14:$G$211,K2,'Sales Log'!$O$14:$O$211)</f>
        <v>811.85714285714289</v>
      </c>
    </row>
    <row r="10" spans="1:26" ht="22.5" customHeight="1">
      <c r="A10" s="70" t="s">
        <v>256</v>
      </c>
      <c r="B10" s="74">
        <f>'Sales Log'!$P$212</f>
        <v>2810.8336206896547</v>
      </c>
      <c r="C10" s="74">
        <f>AVERAGEIF('Sales Log'!$G$14:$G$211,C2,'Sales Log'!$P$14:$P$211)</f>
        <v>3467.3641666666663</v>
      </c>
      <c r="D10" s="74">
        <f>AVERAGEIF('Sales Log'!$G$14:$G$211,D2,'Sales Log'!$P$14:$P$211)</f>
        <v>2254.35</v>
      </c>
      <c r="E10" s="74">
        <f>AVERAGEIF('Sales Log'!$G$14:$G$211,E2,'Sales Log'!$P$14:$P$211)</f>
        <v>4518.9440000000004</v>
      </c>
      <c r="F10" s="74">
        <f>AVERAGEIF('Sales Log'!$G$14:$G$211,F2,'Sales Log'!$P$14:$P$211)</f>
        <v>2465.8707142857138</v>
      </c>
      <c r="G10" s="74" t="e">
        <f>AVERAGEIF('Sales Log'!$G$14:$G$211,G2,'Sales Log'!$P$14:$P$211)</f>
        <v>#DIV/0!</v>
      </c>
      <c r="H10" s="74" t="e">
        <f>AVERAGEIF('Sales Log'!$G$14:$G$211,H2,'Sales Log'!$P$14:$P$211)</f>
        <v>#DIV/0!</v>
      </c>
      <c r="I10" s="74" t="e">
        <f>AVERAGEIF('Sales Log'!$G$14:$G$211,I2,'Sales Log'!$P$14:$P$211)</f>
        <v>#DIV/0!</v>
      </c>
      <c r="J10" s="74" t="e">
        <f>AVERAGEIF('Sales Log'!$G$14:$G$211,J2,'Sales Log'!$P$14:$P$211)</f>
        <v>#DIV/0!</v>
      </c>
      <c r="K10" s="74">
        <f>AVERAGEIF('Sales Log'!$G$14:$G$211,K2,'Sales Log'!$P$14:$P$211)</f>
        <v>665.69999999999993</v>
      </c>
    </row>
    <row r="11" spans="1:26" ht="22.5" customHeight="1">
      <c r="A11" s="70" t="s">
        <v>236</v>
      </c>
      <c r="B11" s="74">
        <f>'Sales Log'!$Q$212</f>
        <v>2496.4289655172415</v>
      </c>
      <c r="C11" s="74">
        <f>AVERAGEIF('Sales Log'!$G$14:$G$211,C2,'Sales Log'!$Q$14:$Q$211)</f>
        <v>2450.3262500000001</v>
      </c>
      <c r="D11" s="74">
        <f>AVERAGEIF('Sales Log'!$G$14:$G$211,D2,'Sales Log'!$Q$14:$Q$211)</f>
        <v>1978.9799999999998</v>
      </c>
      <c r="E11" s="74">
        <f>AVERAGEIF('Sales Log'!$G$14:$G$211,E2,'Sales Log'!$Q$14:$Q$211)</f>
        <v>2795.4059999999999</v>
      </c>
      <c r="F11" s="74">
        <f>AVERAGEIF('Sales Log'!$G$14:$G$211,F2,'Sales Log'!$Q$14:$Q$211)</f>
        <v>3003.5828571428569</v>
      </c>
      <c r="G11" s="74" t="e">
        <f>AVERAGEIF('Sales Log'!$G$14:$G$211,G2,'Sales Log'!$Q$14:$Q$211)</f>
        <v>#DIV/0!</v>
      </c>
      <c r="H11" s="74" t="e">
        <f>AVERAGEIF('Sales Log'!$G$14:$G$211,H2,'Sales Log'!$Q$14:$Q$211)</f>
        <v>#DIV/0!</v>
      </c>
      <c r="I11" s="74" t="e">
        <f>AVERAGEIF('Sales Log'!$G$14:$G$211,I2,'Sales Log'!$Q$14:$Q$211)</f>
        <v>#DIV/0!</v>
      </c>
      <c r="J11" s="74" t="e">
        <f>AVERAGEIF('Sales Log'!$G$14:$G$211,J2,'Sales Log'!$Q$14:$Q$211)</f>
        <v>#DIV/0!</v>
      </c>
      <c r="K11" s="74">
        <f>AVERAGEIF('Sales Log'!$G$14:$G$211,K2,'Sales Log'!$Q$14:$Q$211)</f>
        <v>2018.002857142857</v>
      </c>
    </row>
    <row r="12" spans="1:26" ht="22.5" customHeight="1">
      <c r="A12" s="70" t="s">
        <v>237</v>
      </c>
      <c r="B12" s="74">
        <f>'Sales Log'!$R$212</f>
        <v>5307.2625862068962</v>
      </c>
      <c r="C12" s="74">
        <f>AVERAGEIF('Sales Log'!$G$14:$G$211,C2,'Sales Log'!$R$14:$R$211)</f>
        <v>5917.6904166666682</v>
      </c>
      <c r="D12" s="74">
        <f>AVERAGEIF('Sales Log'!$G$14:$G$211,D2,'Sales Log'!$R$14:$R$211)</f>
        <v>4233.33</v>
      </c>
      <c r="E12" s="74">
        <f>AVERAGEIF('Sales Log'!$G$14:$G$211,E2,'Sales Log'!$R$14:$R$211)</f>
        <v>7314.35</v>
      </c>
      <c r="F12" s="74">
        <f>AVERAGEIF('Sales Log'!$G$14:$G$211,F2,'Sales Log'!$R$14:$R$211)</f>
        <v>5469.4535714285712</v>
      </c>
      <c r="G12" s="74" t="e">
        <f>AVERAGEIF('Sales Log'!$G$14:$G$211,G2,'Sales Log'!$R$14:$R$211)</f>
        <v>#DIV/0!</v>
      </c>
      <c r="H12" s="74" t="e">
        <f>AVERAGEIF('Sales Log'!$G$14:$G$211,H2,'Sales Log'!$R$14:$R$211)</f>
        <v>#DIV/0!</v>
      </c>
      <c r="I12" s="74" t="e">
        <f>AVERAGEIF('Sales Log'!$G$14:$G$211,I2,'Sales Log'!$R$14:$R$211)</f>
        <v>#DIV/0!</v>
      </c>
      <c r="J12" s="74" t="e">
        <f>AVERAGEIF('Sales Log'!$G$14:$G$211,J2,'Sales Log'!$R$14:$R$211)</f>
        <v>#DIV/0!</v>
      </c>
      <c r="K12" s="74">
        <f>AVERAGEIF('Sales Log'!$G$14:$G$211,K2,'Sales Log'!$R$14:$R$211)</f>
        <v>2683.7028571428568</v>
      </c>
    </row>
    <row r="13" spans="1:26" ht="21.75" customHeight="1">
      <c r="A13" s="70" t="s">
        <v>238</v>
      </c>
      <c r="B13" s="74">
        <f t="shared" ref="B13:K13" si="0">B12*B3</f>
        <v>307821.23</v>
      </c>
      <c r="C13" s="74">
        <f t="shared" si="0"/>
        <v>142024.57000000004</v>
      </c>
      <c r="D13" s="74">
        <f t="shared" si="0"/>
        <v>33866.639999999999</v>
      </c>
      <c r="E13" s="74">
        <f t="shared" si="0"/>
        <v>36571.75</v>
      </c>
      <c r="F13" s="74">
        <f t="shared" si="0"/>
        <v>76572.349999999991</v>
      </c>
      <c r="G13" s="74" t="e">
        <f t="shared" si="0"/>
        <v>#DIV/0!</v>
      </c>
      <c r="H13" s="74" t="e">
        <f t="shared" si="0"/>
        <v>#DIV/0!</v>
      </c>
      <c r="I13" s="74" t="e">
        <f t="shared" si="0"/>
        <v>#DIV/0!</v>
      </c>
      <c r="J13" s="74" t="e">
        <f t="shared" si="0"/>
        <v>#DIV/0!</v>
      </c>
      <c r="K13" s="74">
        <f t="shared" si="0"/>
        <v>18785.919999999998</v>
      </c>
    </row>
    <row r="14" spans="1:26" ht="21.75" customHeight="1">
      <c r="A14" s="70" t="s">
        <v>100</v>
      </c>
      <c r="B14" s="71">
        <f t="shared" ref="B14:K14" si="1">(B12/(B7)*(360/B6))</f>
        <v>2.1779370368932729</v>
      </c>
      <c r="C14" s="71">
        <f t="shared" ca="1" si="1"/>
        <v>3.1193734682600454</v>
      </c>
      <c r="D14" s="71">
        <f t="shared" ca="1" si="1"/>
        <v>1.4949642811374386</v>
      </c>
      <c r="E14" s="71">
        <f t="shared" ca="1" si="1"/>
        <v>2.9320015825797574</v>
      </c>
      <c r="F14" s="71">
        <f t="shared" ca="1" si="1"/>
        <v>1.2000403754994586</v>
      </c>
      <c r="G14" s="71" t="e">
        <f t="shared" ca="1" si="1"/>
        <v>#DIV/0!</v>
      </c>
      <c r="H14" s="71" t="e">
        <f t="shared" ca="1" si="1"/>
        <v>#DIV/0!</v>
      </c>
      <c r="I14" s="71" t="e">
        <f t="shared" ca="1" si="1"/>
        <v>#DIV/0!</v>
      </c>
      <c r="J14" s="71" t="e">
        <f t="shared" ca="1" si="1"/>
        <v>#DIV/0!</v>
      </c>
      <c r="K14" s="71">
        <f t="shared" ca="1" si="1"/>
        <v>5.0404292942198596</v>
      </c>
    </row>
    <row r="15" spans="1:26" ht="21.75" customHeight="1">
      <c r="A15" s="70" t="s">
        <v>239</v>
      </c>
      <c r="B15" s="71">
        <f>'Sales Log'!AA212/'Scoreboard Total'!B3</f>
        <v>0.27586206896551724</v>
      </c>
      <c r="C15" s="71">
        <f>COUNTIFS('Sales Log'!$G$14:$G$211,C2,'Sales Log'!$AA$14:$AA$211,"Yes")/C$3</f>
        <v>0.33333333333333331</v>
      </c>
      <c r="D15" s="71">
        <f>COUNTIFS('Sales Log'!$G$14:$G$211,D2,'Sales Log'!$AA$14:$AA$211,"Yes")/D$3</f>
        <v>0.25</v>
      </c>
      <c r="E15" s="71">
        <f>COUNTIFS('Sales Log'!$G$14:$G$211,E2,'Sales Log'!$AA$14:$AA$211,"Yes")/E$3</f>
        <v>0.2</v>
      </c>
      <c r="F15" s="71">
        <f>COUNTIFS('Sales Log'!$G$14:$G$211,F2,'Sales Log'!$AA$14:$AA$211,"Yes")/F$3</f>
        <v>7.1428571428571425E-2</v>
      </c>
      <c r="G15" s="71" t="e">
        <f>COUNTIFS('Sales Log'!$G$14:$G$211,G2,'Sales Log'!$AA$14:$AA$211,"Yes")/G$3</f>
        <v>#DIV/0!</v>
      </c>
      <c r="H15" s="71" t="e">
        <f>COUNTIFS('Sales Log'!$G$14:$G$211,H2,'Sales Log'!$AA$14:$AA$211,"Yes")/H$3</f>
        <v>#DIV/0!</v>
      </c>
      <c r="I15" s="71" t="e">
        <f>COUNTIFS('Sales Log'!$G$14:$G$211,I2,'Sales Log'!$AA$14:$AA$211,"Yes")/I$3</f>
        <v>#DIV/0!</v>
      </c>
      <c r="J15" s="71" t="e">
        <f>COUNTIFS('Sales Log'!$G$14:$G$211,J2,'Sales Log'!$AA$14:$AA$211,"Yes")/J$3</f>
        <v>#DIV/0!</v>
      </c>
      <c r="K15" s="71">
        <f>COUNTIFS('Sales Log'!$G$14:$G$211,K2,'Sales Log'!$AA$14:$AA$211,"Yes")/K$3</f>
        <v>0.5714285714285714</v>
      </c>
    </row>
    <row r="16" spans="1:26" ht="21.75" customHeight="1">
      <c r="A16" s="70" t="s">
        <v>240</v>
      </c>
      <c r="B16" s="82">
        <f>'Sales Log'!$AB$212</f>
        <v>-98.162413793103454</v>
      </c>
      <c r="C16" s="82">
        <f>AVERAGEIF('Sales Log'!$G$14:$G$211,C2,'Sales Log'!$AB$14:$AB$211)</f>
        <v>-186.45833333333334</v>
      </c>
      <c r="D16" s="82">
        <f>AVERAGEIF('Sales Log'!$G$14:$G$211,D2,'Sales Log'!$AB$14:$AB$211)</f>
        <v>-111.42749999999999</v>
      </c>
      <c r="E16" s="82">
        <f>AVERAGEIF('Sales Log'!$G$14:$G$211,E2,'Sales Log'!$AB$14:$AB$211)</f>
        <v>100</v>
      </c>
      <c r="F16" s="82">
        <f>AVERAGEIF('Sales Log'!$G$14:$G$211,F2,'Sales Log'!$AB$14:$AB$211)</f>
        <v>-116.21428571428571</v>
      </c>
      <c r="G16" s="82" t="e">
        <f>AVERAGEIF('Sales Log'!$G$14:$G$211,G2,'Sales Log'!$AB$14:$AB$211)</f>
        <v>#DIV/0!</v>
      </c>
      <c r="H16" s="82" t="e">
        <f>AVERAGEIF('Sales Log'!$G$14:$G$211,H2,'Sales Log'!$AB$14:$AB$211)</f>
        <v>#DIV/0!</v>
      </c>
      <c r="I16" s="82" t="e">
        <f>AVERAGEIF('Sales Log'!$G$14:$G$211,I2,'Sales Log'!$AB$14:$AB$211)</f>
        <v>#DIV/0!</v>
      </c>
      <c r="J16" s="82" t="e">
        <f>AVERAGEIF('Sales Log'!$G$14:$G$211,J2,'Sales Log'!$AB$14:$AB$211)</f>
        <v>#DIV/0!</v>
      </c>
      <c r="K16" s="82">
        <f>AVERAGEIF('Sales Log'!$G$14:$G$211,K2,'Sales Log'!$AB$14:$AB$211)</f>
        <v>114.28571428571429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0000000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Lujan</dc:creator>
  <cp:lastModifiedBy>Maria Lujan</cp:lastModifiedBy>
  <dcterms:created xsi:type="dcterms:W3CDTF">2023-10-31T22:42:55Z</dcterms:created>
  <dcterms:modified xsi:type="dcterms:W3CDTF">2023-10-31T22:42:55Z</dcterms:modified>
</cp:coreProperties>
</file>