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NADA 421\CLASS 4 VARIABLE 1\"/>
    </mc:Choice>
  </mc:AlternateContent>
  <xr:revisionPtr revIDLastSave="0" documentId="13_ncr:1_{765E49E6-2C82-429D-A490-FBBB008A96D7}" xr6:coauthVersionLast="47" xr6:coauthVersionMax="47" xr10:uidLastSave="{00000000-0000-0000-0000-000000000000}"/>
  <bookViews>
    <workbookView xWindow="28680" yWindow="-120" windowWidth="29040" windowHeight="15720" xr2:uid="{892A043E-97C9-4992-A8EA-2F7B224C8809}"/>
  </bookViews>
  <sheets>
    <sheet name="Sheet1" sheetId="1" r:id="rId1"/>
    <sheet name="DNU" sheetId="2" state="hidden" r:id="rId2"/>
    <sheet name="DNU2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1" i="1"/>
  <c r="L10" i="1"/>
  <c r="K11" i="1"/>
  <c r="K10" i="1"/>
  <c r="K9" i="1"/>
  <c r="F9" i="1"/>
  <c r="F10" i="1"/>
  <c r="J12" i="1"/>
  <c r="J11" i="1"/>
  <c r="J10" i="1"/>
  <c r="J9" i="1"/>
  <c r="J7" i="1"/>
  <c r="R20" i="2"/>
  <c r="M20" i="2"/>
  <c r="N20" i="2" s="1"/>
  <c r="G20" i="2"/>
  <c r="H20" i="2" s="1"/>
  <c r="I20" i="2" s="1"/>
  <c r="R19" i="2"/>
  <c r="M19" i="2"/>
  <c r="N19" i="2" s="1"/>
  <c r="H19" i="2"/>
  <c r="I19" i="2" s="1"/>
  <c r="G19" i="2"/>
  <c r="R18" i="2"/>
  <c r="Q18" i="2"/>
  <c r="S18" i="2" s="1"/>
  <c r="N18" i="2"/>
  <c r="O18" i="2" s="1"/>
  <c r="P18" i="2" s="1"/>
  <c r="M18" i="2"/>
  <c r="G18" i="2"/>
  <c r="H18" i="2" s="1"/>
  <c r="I18" i="2" s="1"/>
  <c r="R17" i="2"/>
  <c r="M17" i="2"/>
  <c r="N17" i="2" s="1"/>
  <c r="G17" i="2"/>
  <c r="H17" i="2" s="1"/>
  <c r="I17" i="2" s="1"/>
  <c r="R16" i="2"/>
  <c r="M16" i="2"/>
  <c r="N16" i="2" s="1"/>
  <c r="G16" i="2"/>
  <c r="H16" i="2" s="1"/>
  <c r="I16" i="2" s="1"/>
  <c r="R15" i="2"/>
  <c r="N15" i="2"/>
  <c r="Q15" i="2" s="1"/>
  <c r="S15" i="2" s="1"/>
  <c r="M15" i="2"/>
  <c r="H15" i="2"/>
  <c r="I15" i="2" s="1"/>
  <c r="G15" i="2"/>
  <c r="R14" i="2"/>
  <c r="M14" i="2"/>
  <c r="N14" i="2" s="1"/>
  <c r="G14" i="2"/>
  <c r="H14" i="2" s="1"/>
  <c r="I14" i="2" s="1"/>
  <c r="R13" i="2"/>
  <c r="M13" i="2"/>
  <c r="N13" i="2" s="1"/>
  <c r="G13" i="2"/>
  <c r="H13" i="2" s="1"/>
  <c r="I13" i="2" s="1"/>
  <c r="R12" i="2"/>
  <c r="M12" i="2"/>
  <c r="N12" i="2" s="1"/>
  <c r="H12" i="2"/>
  <c r="I12" i="2" s="1"/>
  <c r="G12" i="2"/>
  <c r="R11" i="2"/>
  <c r="M11" i="2"/>
  <c r="N11" i="2" s="1"/>
  <c r="G11" i="2"/>
  <c r="H11" i="2" s="1"/>
  <c r="I11" i="2" s="1"/>
  <c r="R10" i="2"/>
  <c r="N10" i="2"/>
  <c r="Q10" i="2" s="1"/>
  <c r="S10" i="2" s="1"/>
  <c r="M10" i="2"/>
  <c r="G10" i="2"/>
  <c r="H10" i="2" s="1"/>
  <c r="I10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R9" i="2"/>
  <c r="M9" i="2"/>
  <c r="N9" i="2" s="1"/>
  <c r="G9" i="2"/>
  <c r="H9" i="2" s="1"/>
  <c r="I9" i="2" s="1"/>
  <c r="A9" i="2"/>
  <c r="R8" i="2"/>
  <c r="M8" i="2"/>
  <c r="N8" i="2" s="1"/>
  <c r="G8" i="2"/>
  <c r="H8" i="2" s="1"/>
  <c r="I8" i="2" s="1"/>
  <c r="A8" i="2"/>
  <c r="R7" i="2"/>
  <c r="M7" i="2"/>
  <c r="N7" i="2" s="1"/>
  <c r="H7" i="2"/>
  <c r="I7" i="2" s="1"/>
  <c r="G7" i="2"/>
  <c r="A7" i="2"/>
  <c r="R6" i="2"/>
  <c r="Q6" i="2"/>
  <c r="S6" i="2" s="1"/>
  <c r="N6" i="2"/>
  <c r="O6" i="2" s="1"/>
  <c r="P6" i="2" s="1"/>
  <c r="M6" i="2"/>
  <c r="G6" i="2"/>
  <c r="H6" i="2" s="1"/>
  <c r="I6" i="2" s="1"/>
  <c r="R20" i="1"/>
  <c r="M20" i="1"/>
  <c r="N20" i="1" s="1"/>
  <c r="G20" i="1"/>
  <c r="H20" i="1" s="1"/>
  <c r="I20" i="1" s="1"/>
  <c r="A20" i="1"/>
  <c r="R19" i="1"/>
  <c r="M19" i="1"/>
  <c r="N19" i="1" s="1"/>
  <c r="G19" i="1"/>
  <c r="H19" i="1" s="1"/>
  <c r="I19" i="1" s="1"/>
  <c r="A19" i="1"/>
  <c r="R18" i="1"/>
  <c r="M18" i="1"/>
  <c r="N18" i="1" s="1"/>
  <c r="G18" i="1"/>
  <c r="H18" i="1" s="1"/>
  <c r="I18" i="1" s="1"/>
  <c r="A18" i="1"/>
  <c r="R17" i="1"/>
  <c r="M17" i="1"/>
  <c r="N17" i="1" s="1"/>
  <c r="G17" i="1"/>
  <c r="H17" i="1" s="1"/>
  <c r="I17" i="1" s="1"/>
  <c r="A17" i="1"/>
  <c r="O11" i="2" l="1"/>
  <c r="P11" i="2" s="1"/>
  <c r="Q11" i="2"/>
  <c r="S11" i="2" s="1"/>
  <c r="Q12" i="2"/>
  <c r="S12" i="2" s="1"/>
  <c r="O12" i="2"/>
  <c r="P12" i="2" s="1"/>
  <c r="Q13" i="2"/>
  <c r="S13" i="2" s="1"/>
  <c r="O13" i="2"/>
  <c r="P13" i="2" s="1"/>
  <c r="Q14" i="2"/>
  <c r="S14" i="2" s="1"/>
  <c r="O14" i="2"/>
  <c r="P14" i="2" s="1"/>
  <c r="Q8" i="2"/>
  <c r="S8" i="2" s="1"/>
  <c r="O8" i="2"/>
  <c r="P8" i="2" s="1"/>
  <c r="Q9" i="2"/>
  <c r="S9" i="2" s="1"/>
  <c r="O9" i="2"/>
  <c r="P9" i="2" s="1"/>
  <c r="O16" i="2"/>
  <c r="P16" i="2" s="1"/>
  <c r="Q16" i="2"/>
  <c r="S16" i="2" s="1"/>
  <c r="Q19" i="2"/>
  <c r="S19" i="2" s="1"/>
  <c r="O19" i="2"/>
  <c r="P19" i="2" s="1"/>
  <c r="Q7" i="2"/>
  <c r="S7" i="2" s="1"/>
  <c r="O7" i="2"/>
  <c r="P7" i="2" s="1"/>
  <c r="O17" i="2"/>
  <c r="P17" i="2" s="1"/>
  <c r="Q17" i="2"/>
  <c r="S17" i="2" s="1"/>
  <c r="Q20" i="2"/>
  <c r="S20" i="2" s="1"/>
  <c r="O20" i="2"/>
  <c r="P20" i="2" s="1"/>
  <c r="O15" i="2"/>
  <c r="P15" i="2" s="1"/>
  <c r="O10" i="2"/>
  <c r="P10" i="2" s="1"/>
  <c r="O20" i="1"/>
  <c r="P20" i="1" s="1"/>
  <c r="Q20" i="1"/>
  <c r="S20" i="1" s="1"/>
  <c r="Q19" i="1"/>
  <c r="S19" i="1" s="1"/>
  <c r="O19" i="1"/>
  <c r="P19" i="1" s="1"/>
  <c r="O18" i="1"/>
  <c r="P18" i="1" s="1"/>
  <c r="Q18" i="1"/>
  <c r="S18" i="1" s="1"/>
  <c r="Q17" i="1"/>
  <c r="S17" i="1" s="1"/>
  <c r="O17" i="1"/>
  <c r="P17" i="1" s="1"/>
  <c r="G7" i="1"/>
  <c r="G8" i="1"/>
  <c r="G9" i="1"/>
  <c r="G10" i="1"/>
  <c r="G11" i="1"/>
  <c r="G12" i="1"/>
  <c r="G13" i="1"/>
  <c r="G14" i="1"/>
  <c r="G15" i="1"/>
  <c r="G16" i="1"/>
  <c r="G6" i="1"/>
  <c r="R7" i="1" l="1"/>
  <c r="R8" i="1"/>
  <c r="R9" i="1"/>
  <c r="R10" i="1"/>
  <c r="R11" i="1"/>
  <c r="R12" i="1"/>
  <c r="R13" i="1"/>
  <c r="R14" i="1"/>
  <c r="R15" i="1"/>
  <c r="R16" i="1"/>
  <c r="M7" i="1"/>
  <c r="N7" i="1" s="1"/>
  <c r="O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Q12" i="1" s="1"/>
  <c r="M13" i="1"/>
  <c r="N13" i="1" s="1"/>
  <c r="Q13" i="1" s="1"/>
  <c r="M14" i="1"/>
  <c r="N14" i="1" s="1"/>
  <c r="O14" i="1" s="1"/>
  <c r="P14" i="1" s="1"/>
  <c r="M15" i="1"/>
  <c r="N15" i="1" s="1"/>
  <c r="M16" i="1"/>
  <c r="N16" i="1" s="1"/>
  <c r="O16" i="1" s="1"/>
  <c r="P16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0" i="1"/>
  <c r="I10" i="1" s="1"/>
  <c r="H14" i="1"/>
  <c r="I14" i="1" s="1"/>
  <c r="S13" i="1" l="1"/>
  <c r="S12" i="1"/>
  <c r="S9" i="1"/>
  <c r="O12" i="1"/>
  <c r="P12" i="1" s="1"/>
  <c r="Q16" i="1"/>
  <c r="S16" i="1" s="1"/>
  <c r="Q8" i="1"/>
  <c r="S8" i="1" s="1"/>
  <c r="Q15" i="1"/>
  <c r="S15" i="1" s="1"/>
  <c r="O15" i="1"/>
  <c r="P15" i="1" s="1"/>
  <c r="Q11" i="1"/>
  <c r="S11" i="1" s="1"/>
  <c r="O11" i="1"/>
  <c r="P11" i="1" s="1"/>
  <c r="Q7" i="1"/>
  <c r="S7" i="1" s="1"/>
  <c r="P7" i="1"/>
  <c r="O13" i="1"/>
  <c r="P13" i="1" s="1"/>
  <c r="O9" i="1"/>
  <c r="P9" i="1" s="1"/>
  <c r="Q14" i="1"/>
  <c r="S14" i="1" s="1"/>
  <c r="Q10" i="1"/>
  <c r="S10" i="1" s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N6" i="1" l="1"/>
  <c r="O6" i="1" l="1"/>
  <c r="P6" i="1" s="1"/>
  <c r="Q6" i="1"/>
  <c r="S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 Robinson</author>
  </authors>
  <commentList>
    <comment ref="F8" authorId="0" shapeId="0" xr:uid="{39EAD251-7B4A-4215-A582-41E928C8FE5D}">
      <text>
        <r>
          <rPr>
            <b/>
            <sz val="9"/>
            <color indexed="81"/>
            <rFont val="Tahoma"/>
            <charset val="1"/>
          </rPr>
          <t>Chad Robinson:</t>
        </r>
        <r>
          <rPr>
            <sz val="9"/>
            <color indexed="81"/>
            <rFont val="Tahoma"/>
            <charset val="1"/>
          </rPr>
          <t xml:space="preserve">
TECH PKG</t>
        </r>
      </text>
    </comment>
    <comment ref="I8" authorId="0" shapeId="0" xr:uid="{B2E685B7-4F42-4729-862E-2E1B225F7D04}">
      <text>
        <r>
          <rPr>
            <b/>
            <sz val="9"/>
            <color indexed="81"/>
            <rFont val="Tahoma"/>
            <charset val="1"/>
          </rPr>
          <t>Chad Robinson:</t>
        </r>
        <r>
          <rPr>
            <sz val="9"/>
            <color indexed="81"/>
            <rFont val="Tahoma"/>
            <charset val="1"/>
          </rPr>
          <t xml:space="preserve">
tech pkg, dyanmic shield illumniation
</t>
        </r>
      </text>
    </comment>
    <comment ref="E12" authorId="0" shapeId="0" xr:uid="{8C3F52AD-4103-475E-957E-5F3DC96251ED}">
      <text>
        <r>
          <rPr>
            <b/>
            <sz val="9"/>
            <color indexed="81"/>
            <rFont val="Tahoma"/>
            <charset val="1"/>
          </rPr>
          <t>Chad Robinson:</t>
        </r>
        <r>
          <rPr>
            <sz val="9"/>
            <color indexed="81"/>
            <rFont val="Tahoma"/>
            <charset val="1"/>
          </rPr>
          <t xml:space="preserve">
SEL PREMIUM WITH DYNAMIC SHIELD</t>
        </r>
      </text>
    </comment>
  </commentList>
</comments>
</file>

<file path=xl/sharedStrings.xml><?xml version="1.0" encoding="utf-8"?>
<sst xmlns="http://schemas.openxmlformats.org/spreadsheetml/2006/main" count="128" uniqueCount="68">
  <si>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</si>
  <si>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</si>
  <si>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</si>
  <si>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</si>
  <si>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</si>
  <si>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</si>
  <si>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</si>
  <si>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</si>
  <si>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</si>
  <si>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</si>
  <si>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</si>
  <si>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</si>
  <si>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</si>
  <si>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</si>
  <si>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</si>
  <si>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Inventory Analysis Calculator</t>
  </si>
  <si>
    <t>Average Unit COS</t>
  </si>
  <si>
    <t>Average Unit Inventory</t>
  </si>
  <si>
    <t>Average Month COS</t>
  </si>
  <si>
    <t>YTD COS</t>
  </si>
  <si>
    <t>2020-2021</t>
  </si>
  <si>
    <t>Variance</t>
  </si>
  <si>
    <t>.</t>
  </si>
  <si>
    <t>Mitsubishi</t>
  </si>
  <si>
    <t>ES</t>
  </si>
  <si>
    <t>OT45-B</t>
  </si>
  <si>
    <t>OT45-H</t>
  </si>
  <si>
    <t>OT45-I</t>
  </si>
  <si>
    <t>OT45-J</t>
  </si>
  <si>
    <t>OT45-N</t>
  </si>
  <si>
    <t>OS45-B</t>
  </si>
  <si>
    <t>OS45-F</t>
  </si>
  <si>
    <t>OS45-J</t>
  </si>
  <si>
    <t>EC45-F</t>
  </si>
  <si>
    <t>EC45-J</t>
  </si>
  <si>
    <t>OTEV-J</t>
  </si>
  <si>
    <t>OTEV-N</t>
  </si>
  <si>
    <t>MG41-A</t>
  </si>
  <si>
    <t>MG41-G</t>
  </si>
  <si>
    <t>MG44-A</t>
  </si>
  <si>
    <t>ES-S AWC</t>
  </si>
  <si>
    <t>SE S-AWC</t>
  </si>
  <si>
    <t>SEL S-AWC</t>
  </si>
  <si>
    <t>ES AWC</t>
  </si>
  <si>
    <t>LE AWC</t>
  </si>
  <si>
    <t>SE AWC</t>
  </si>
  <si>
    <t>LE S AWC</t>
  </si>
  <si>
    <t xml:space="preserve">BLACK </t>
  </si>
  <si>
    <t>OUTLANDER FWD</t>
  </si>
  <si>
    <t>OUTLANDER 4WD</t>
  </si>
  <si>
    <t>PHEV</t>
  </si>
  <si>
    <t>EC45-N</t>
  </si>
  <si>
    <t>BE</t>
  </si>
  <si>
    <t>MG41-E</t>
  </si>
  <si>
    <t>LE</t>
  </si>
  <si>
    <t>OT45H</t>
  </si>
  <si>
    <t>BLACK AWC</t>
  </si>
  <si>
    <t>SE SAWC</t>
  </si>
  <si>
    <t>LE S-AWC</t>
  </si>
  <si>
    <t xml:space="preserve">PHEV SE S-AWC </t>
  </si>
  <si>
    <t>PHEV SEL TOURING</t>
  </si>
  <si>
    <t>OS45-H</t>
  </si>
  <si>
    <t>RALLIART</t>
  </si>
  <si>
    <t>G4 SEDAN</t>
  </si>
  <si>
    <t>DOES NOT INCLUDE BACK END</t>
  </si>
  <si>
    <t>ECLIPSE CROSS AWC</t>
  </si>
  <si>
    <t xml:space="preserve">OUTLANDER SPORT </t>
  </si>
  <si>
    <t>MIRAGE HATCHBACK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</si>
</sst>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23"/>
  <sheetViews>
    <sheetView tabSelected="1" workbookViewId="0">
      <selection activeCell="C25" sqref="C25"/>
    </sheetView>
  </sheetViews>
  <sheetFormatPr defaultColWidth="8.85546875" defaultRowHeight="15" x14ac:dyDescent="0.25"/>
  <cols>
    <col min="2" max="2" width="10.28515625" bestFit="1" customWidth="1"/>
    <col min="3" max="3" width="22.85546875" bestFit="1" customWidth="1"/>
    <col min="4" max="4" width="10.28515625" bestFit="1" customWidth="1"/>
    <col min="5" max="5" width="13.7109375" bestFit="1" customWidth="1"/>
    <col min="6" max="6" width="13.42578125" bestFit="1" customWidth="1"/>
    <col min="7" max="7" width="13.85546875" customWidth="1"/>
    <col min="8" max="8" width="16.42578125" customWidth="1"/>
    <col min="9" max="9" width="16.85546875" customWidth="1"/>
    <col min="10" max="10" width="12" customWidth="1"/>
    <col min="11" max="11" width="13.7109375" bestFit="1" customWidth="1"/>
    <col min="12" max="12" width="10.7109375" customWidth="1"/>
    <col min="13" max="13" width="11.5703125" bestFit="1" customWidth="1"/>
    <col min="14" max="14" width="11.7109375" customWidth="1"/>
    <col min="15" max="15" width="14.140625" customWidth="1"/>
    <col min="16" max="16" width="17.85546875" customWidth="1"/>
    <col min="17" max="17" width="10" customWidth="1"/>
    <col min="18" max="19" width="12.28515625" customWidth="1"/>
  </cols>
  <sheetData>
    <row r="1" spans="1:19" x14ac:dyDescent="0.25">
      <c r="A1" s="5" t="s">
        <v>15</v>
      </c>
      <c r="E1">
        <v>2023</v>
      </c>
    </row>
    <row r="3" spans="1:19" x14ac:dyDescent="0.25">
      <c r="A3" s="1" t="s">
        <v>11</v>
      </c>
      <c r="B3" s="4">
        <v>10</v>
      </c>
    </row>
    <row r="4" spans="1:19" x14ac:dyDescent="0.25">
      <c r="E4" s="14" t="s">
        <v>5</v>
      </c>
      <c r="F4" s="14"/>
      <c r="G4" s="14"/>
      <c r="H4" s="14"/>
      <c r="I4" s="14"/>
      <c r="L4" t="s">
        <v>64</v>
      </c>
    </row>
    <row r="5" spans="1:19" s="9" customFormat="1" ht="29.1" customHeight="1" x14ac:dyDescent="0.25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19</v>
      </c>
      <c r="N5" s="12" t="s">
        <v>18</v>
      </c>
      <c r="O5" s="12" t="s">
        <v>14</v>
      </c>
      <c r="P5" s="12" t="s">
        <v>6</v>
      </c>
      <c r="Q5" s="13" t="s">
        <v>16</v>
      </c>
      <c r="R5" s="13" t="s">
        <v>17</v>
      </c>
      <c r="S5" s="13" t="s">
        <v>21</v>
      </c>
    </row>
    <row r="6" spans="1:19" x14ac:dyDescent="0.25">
      <c r="A6" s="2">
        <v>1</v>
      </c>
      <c r="B6" s="4" t="s">
        <v>23</v>
      </c>
      <c r="C6" s="4" t="s">
        <v>67</v>
      </c>
      <c r="D6" s="4"/>
      <c r="E6" s="4">
        <v>0</v>
      </c>
      <c r="F6" s="4">
        <v>4</v>
      </c>
      <c r="G6" s="3">
        <f>F6/$B$3</f>
        <v>0.4</v>
      </c>
      <c r="H6" s="3">
        <f>E6/G6</f>
        <v>0</v>
      </c>
      <c r="I6" s="3">
        <f>H6*30</f>
        <v>0</v>
      </c>
      <c r="J6" s="6">
        <v>0</v>
      </c>
      <c r="K6" s="6">
        <v>55829</v>
      </c>
      <c r="L6" s="6">
        <v>624</v>
      </c>
      <c r="M6" s="7">
        <f>K6-L6</f>
        <v>55205</v>
      </c>
      <c r="N6" s="7">
        <f>M6/$B$3</f>
        <v>5520.5</v>
      </c>
      <c r="O6" s="8">
        <f>J6/N6</f>
        <v>0</v>
      </c>
      <c r="P6" s="8">
        <f>O6*30</f>
        <v>0</v>
      </c>
      <c r="Q6" s="10">
        <f>N6/G6</f>
        <v>13801.25</v>
      </c>
      <c r="R6" s="10" t="e">
        <f>J6/E6</f>
        <v>#DIV/0!</v>
      </c>
      <c r="S6" s="10" t="e">
        <f>Q6-R6</f>
        <v>#DIV/0!</v>
      </c>
    </row>
    <row r="7" spans="1:19" x14ac:dyDescent="0.25">
      <c r="A7" s="2">
        <f>A6+1</f>
        <v>2</v>
      </c>
      <c r="B7" s="4" t="s">
        <v>23</v>
      </c>
      <c r="C7" s="4" t="s">
        <v>63</v>
      </c>
      <c r="D7" s="4"/>
      <c r="E7" s="4">
        <v>2</v>
      </c>
      <c r="F7" s="4">
        <v>4</v>
      </c>
      <c r="G7" s="3">
        <f t="shared" ref="G7:G16" si="0">F7/$B$3</f>
        <v>0.4</v>
      </c>
      <c r="H7" s="3">
        <f t="shared" ref="H7:H16" si="1">E7/G7</f>
        <v>5</v>
      </c>
      <c r="I7" s="3">
        <f t="shared" ref="I7:I16" si="2">H7*30</f>
        <v>150</v>
      </c>
      <c r="J7" s="6">
        <f>18494+19378</f>
        <v>37872</v>
      </c>
      <c r="K7" s="6">
        <v>93331</v>
      </c>
      <c r="L7" s="6">
        <v>1448</v>
      </c>
      <c r="M7" s="7">
        <f t="shared" ref="M7:M16" si="3">K7-L7</f>
        <v>91883</v>
      </c>
      <c r="N7" s="7">
        <f t="shared" ref="N7:N16" si="4">M7/$B$3</f>
        <v>9188.2999999999993</v>
      </c>
      <c r="O7" s="8">
        <f>J7/N7</f>
        <v>4.1217635471197065</v>
      </c>
      <c r="P7" s="8">
        <f t="shared" ref="P7:P16" si="5">O7*30</f>
        <v>123.6529064135912</v>
      </c>
      <c r="Q7" s="10">
        <f t="shared" ref="Q7:Q16" si="6">N7/G7</f>
        <v>22970.749999999996</v>
      </c>
      <c r="R7" s="10">
        <f t="shared" ref="R7:R16" si="7">J7/E7</f>
        <v>18936</v>
      </c>
      <c r="S7" s="10">
        <f t="shared" ref="S7:S16" si="8">Q7-R7</f>
        <v>4034.7499999999964</v>
      </c>
    </row>
    <row r="8" spans="1:19" x14ac:dyDescent="0.25">
      <c r="A8" s="2">
        <f t="shared" ref="A8:A23" si="9">A7+1</f>
        <v>3</v>
      </c>
      <c r="B8" s="4" t="s">
        <v>23</v>
      </c>
      <c r="C8" s="4" t="s">
        <v>48</v>
      </c>
      <c r="D8" s="4"/>
      <c r="E8" s="4">
        <v>0</v>
      </c>
      <c r="F8" s="4">
        <v>1</v>
      </c>
      <c r="G8" s="3">
        <f t="shared" si="0"/>
        <v>0.1</v>
      </c>
      <c r="H8" s="3">
        <f t="shared" si="1"/>
        <v>0</v>
      </c>
      <c r="I8" s="3">
        <f t="shared" si="2"/>
        <v>0</v>
      </c>
      <c r="J8" s="6">
        <v>0</v>
      </c>
      <c r="K8" s="6">
        <v>32725</v>
      </c>
      <c r="L8" s="6">
        <v>1497</v>
      </c>
      <c r="M8" s="7">
        <f t="shared" si="3"/>
        <v>31228</v>
      </c>
      <c r="N8" s="7">
        <f t="shared" si="4"/>
        <v>3122.8</v>
      </c>
      <c r="O8" s="8">
        <f t="shared" ref="O8:O16" si="10">J8/N8</f>
        <v>0</v>
      </c>
      <c r="P8" s="8">
        <f t="shared" si="5"/>
        <v>0</v>
      </c>
      <c r="Q8" s="10">
        <f t="shared" si="6"/>
        <v>31228</v>
      </c>
      <c r="R8" s="10" t="e">
        <f t="shared" si="7"/>
        <v>#DIV/0!</v>
      </c>
      <c r="S8" s="10" t="e">
        <f t="shared" si="8"/>
        <v>#DIV/0!</v>
      </c>
    </row>
    <row r="9" spans="1:19" x14ac:dyDescent="0.25">
      <c r="A9" s="2">
        <f t="shared" si="9"/>
        <v>4</v>
      </c>
      <c r="B9" s="4" t="s">
        <v>23</v>
      </c>
      <c r="C9" s="4" t="s">
        <v>49</v>
      </c>
      <c r="D9" s="4"/>
      <c r="E9" s="4">
        <v>8</v>
      </c>
      <c r="F9" s="4">
        <f>10+1+21+7</f>
        <v>39</v>
      </c>
      <c r="G9" s="3">
        <f t="shared" si="0"/>
        <v>3.9</v>
      </c>
      <c r="H9" s="3">
        <f t="shared" si="1"/>
        <v>2.0512820512820515</v>
      </c>
      <c r="I9" s="3">
        <f t="shared" si="2"/>
        <v>61.538461538461547</v>
      </c>
      <c r="J9" s="6">
        <f>35584+35584+36114+33448+33978+36692+33942+34838</f>
        <v>280180</v>
      </c>
      <c r="K9" s="6">
        <f>105447+72434+1172535</f>
        <v>1350416</v>
      </c>
      <c r="L9" s="6">
        <f>1040.41+570.12+39167</f>
        <v>40777.53</v>
      </c>
      <c r="M9" s="7">
        <f t="shared" si="3"/>
        <v>1309638.47</v>
      </c>
      <c r="N9" s="7">
        <f t="shared" si="4"/>
        <v>130963.84699999999</v>
      </c>
      <c r="O9" s="8">
        <f t="shared" si="10"/>
        <v>2.1393690428168317</v>
      </c>
      <c r="P9" s="8">
        <f t="shared" si="5"/>
        <v>64.181071284504952</v>
      </c>
      <c r="Q9" s="10">
        <f t="shared" si="6"/>
        <v>33580.473589743589</v>
      </c>
      <c r="R9" s="10">
        <f t="shared" si="7"/>
        <v>35022.5</v>
      </c>
      <c r="S9" s="10">
        <f t="shared" si="8"/>
        <v>-1442.0264102564106</v>
      </c>
    </row>
    <row r="10" spans="1:19" x14ac:dyDescent="0.25">
      <c r="A10" s="2">
        <f t="shared" si="9"/>
        <v>5</v>
      </c>
      <c r="B10" s="4" t="s">
        <v>23</v>
      </c>
      <c r="C10" s="4" t="s">
        <v>66</v>
      </c>
      <c r="D10" s="4"/>
      <c r="E10" s="4">
        <v>2</v>
      </c>
      <c r="F10" s="4">
        <f>5+4+1+4</f>
        <v>14</v>
      </c>
      <c r="G10" s="3">
        <f t="shared" si="0"/>
        <v>1.4</v>
      </c>
      <c r="H10" s="3">
        <f t="shared" si="1"/>
        <v>1.4285714285714286</v>
      </c>
      <c r="I10" s="3">
        <f t="shared" si="2"/>
        <v>42.857142857142861</v>
      </c>
      <c r="J10" s="6">
        <f>28855+27035</f>
        <v>55890</v>
      </c>
      <c r="K10" s="6">
        <f>28722+342427</f>
        <v>371149</v>
      </c>
      <c r="L10" s="6">
        <f>152.31+6395</f>
        <v>6547.31</v>
      </c>
      <c r="M10" s="7">
        <f t="shared" si="3"/>
        <v>364601.69</v>
      </c>
      <c r="N10" s="7">
        <f t="shared" si="4"/>
        <v>36460.169000000002</v>
      </c>
      <c r="O10" s="8">
        <f t="shared" si="10"/>
        <v>1.5329056757800545</v>
      </c>
      <c r="P10" s="8">
        <f t="shared" si="5"/>
        <v>45.987170273401638</v>
      </c>
      <c r="Q10" s="10">
        <f t="shared" si="6"/>
        <v>26042.977857142861</v>
      </c>
      <c r="R10" s="10">
        <f t="shared" si="7"/>
        <v>27945</v>
      </c>
      <c r="S10" s="10">
        <f t="shared" si="8"/>
        <v>-1902.0221428571385</v>
      </c>
    </row>
    <row r="11" spans="1:19" x14ac:dyDescent="0.25">
      <c r="A11" s="2">
        <f t="shared" si="9"/>
        <v>6</v>
      </c>
      <c r="B11" s="4" t="s">
        <v>23</v>
      </c>
      <c r="C11" s="4" t="s">
        <v>50</v>
      </c>
      <c r="D11" s="4"/>
      <c r="E11" s="4">
        <v>4</v>
      </c>
      <c r="F11" s="4">
        <v>6</v>
      </c>
      <c r="G11" s="3">
        <f t="shared" si="0"/>
        <v>0.6</v>
      </c>
      <c r="H11" s="3">
        <f t="shared" si="1"/>
        <v>6.666666666666667</v>
      </c>
      <c r="I11" s="3">
        <f t="shared" si="2"/>
        <v>200</v>
      </c>
      <c r="J11" s="6">
        <f>49545+44804+46558+49030</f>
        <v>189937</v>
      </c>
      <c r="K11" s="6">
        <f>45999+289239</f>
        <v>335238</v>
      </c>
      <c r="L11" s="6">
        <f>+-1941.17+10674</f>
        <v>8732.83</v>
      </c>
      <c r="M11" s="7">
        <f t="shared" si="3"/>
        <v>326505.17</v>
      </c>
      <c r="N11" s="7">
        <f t="shared" si="4"/>
        <v>32650.517</v>
      </c>
      <c r="O11" s="8">
        <f t="shared" si="10"/>
        <v>5.8172738888024345</v>
      </c>
      <c r="P11" s="8">
        <f t="shared" si="5"/>
        <v>174.51821666407304</v>
      </c>
      <c r="Q11" s="10">
        <f t="shared" si="6"/>
        <v>54417.528333333335</v>
      </c>
      <c r="R11" s="10">
        <f t="shared" si="7"/>
        <v>47484.25</v>
      </c>
      <c r="S11" s="10">
        <f t="shared" si="8"/>
        <v>6933.2783333333355</v>
      </c>
    </row>
    <row r="12" spans="1:19" x14ac:dyDescent="0.25">
      <c r="A12" s="2">
        <f t="shared" si="9"/>
        <v>7</v>
      </c>
      <c r="B12" s="4" t="s">
        <v>23</v>
      </c>
      <c r="C12" s="4" t="s">
        <v>65</v>
      </c>
      <c r="D12" s="4"/>
      <c r="E12" s="4">
        <v>3</v>
      </c>
      <c r="F12" s="4">
        <v>3</v>
      </c>
      <c r="G12" s="3">
        <f t="shared" si="0"/>
        <v>0.3</v>
      </c>
      <c r="H12" s="3">
        <f t="shared" si="1"/>
        <v>10</v>
      </c>
      <c r="I12" s="3">
        <f t="shared" si="2"/>
        <v>300</v>
      </c>
      <c r="J12" s="6">
        <f>29983+31217+28877</f>
        <v>90077</v>
      </c>
      <c r="K12" s="6">
        <v>31999</v>
      </c>
      <c r="L12" s="6">
        <v>1041</v>
      </c>
      <c r="M12" s="7">
        <f t="shared" si="3"/>
        <v>30958</v>
      </c>
      <c r="N12" s="7">
        <f t="shared" si="4"/>
        <v>3095.8</v>
      </c>
      <c r="O12" s="8">
        <f t="shared" si="10"/>
        <v>29.096517862911039</v>
      </c>
      <c r="P12" s="8">
        <f t="shared" si="5"/>
        <v>872.89553588733122</v>
      </c>
      <c r="Q12" s="10">
        <f t="shared" si="6"/>
        <v>10319.333333333334</v>
      </c>
      <c r="R12" s="10">
        <f t="shared" si="7"/>
        <v>30025.666666666668</v>
      </c>
      <c r="S12" s="10">
        <f t="shared" si="8"/>
        <v>-19706.333333333336</v>
      </c>
    </row>
    <row r="13" spans="1:19" x14ac:dyDescent="0.25">
      <c r="A13" s="2">
        <f t="shared" si="9"/>
        <v>8</v>
      </c>
      <c r="B13" s="4"/>
      <c r="C13" s="4"/>
      <c r="D13" s="4"/>
      <c r="E13" s="4"/>
      <c r="F13" s="4"/>
      <c r="G13" s="3">
        <f t="shared" si="0"/>
        <v>0</v>
      </c>
      <c r="H13" s="3" t="e">
        <f t="shared" si="1"/>
        <v>#DIV/0!</v>
      </c>
      <c r="I13" s="3" t="e">
        <f t="shared" si="2"/>
        <v>#DIV/0!</v>
      </c>
      <c r="J13" s="6"/>
      <c r="K13" s="6"/>
      <c r="L13" s="6"/>
      <c r="M13" s="7">
        <f t="shared" si="3"/>
        <v>0</v>
      </c>
      <c r="N13" s="7">
        <f t="shared" si="4"/>
        <v>0</v>
      </c>
      <c r="O13" s="8" t="e">
        <f t="shared" si="10"/>
        <v>#DIV/0!</v>
      </c>
      <c r="P13" s="8" t="e">
        <f t="shared" si="5"/>
        <v>#DIV/0!</v>
      </c>
      <c r="Q13" s="10" t="e">
        <f t="shared" si="6"/>
        <v>#DIV/0!</v>
      </c>
      <c r="R13" s="10" t="e">
        <f t="shared" si="7"/>
        <v>#DIV/0!</v>
      </c>
      <c r="S13" s="10" t="e">
        <f t="shared" si="8"/>
        <v>#DIV/0!</v>
      </c>
    </row>
    <row r="14" spans="1:19" x14ac:dyDescent="0.25">
      <c r="A14" s="2">
        <f t="shared" si="9"/>
        <v>9</v>
      </c>
      <c r="B14" s="4"/>
      <c r="C14" s="4"/>
      <c r="D14" s="4"/>
      <c r="E14" s="4"/>
      <c r="F14" s="4"/>
      <c r="G14" s="3">
        <f t="shared" si="0"/>
        <v>0</v>
      </c>
      <c r="H14" s="3" t="e">
        <f t="shared" si="1"/>
        <v>#DIV/0!</v>
      </c>
      <c r="I14" s="3" t="e">
        <f t="shared" si="2"/>
        <v>#DIV/0!</v>
      </c>
      <c r="J14" s="6"/>
      <c r="K14" s="6"/>
      <c r="L14" s="6"/>
      <c r="M14" s="7">
        <f t="shared" si="3"/>
        <v>0</v>
      </c>
      <c r="N14" s="7">
        <f t="shared" si="4"/>
        <v>0</v>
      </c>
      <c r="O14" s="8" t="e">
        <f t="shared" si="10"/>
        <v>#DIV/0!</v>
      </c>
      <c r="P14" s="8" t="e">
        <f t="shared" si="5"/>
        <v>#DIV/0!</v>
      </c>
      <c r="Q14" s="10" t="e">
        <f t="shared" si="6"/>
        <v>#DIV/0!</v>
      </c>
      <c r="R14" s="10" t="e">
        <f t="shared" si="7"/>
        <v>#DIV/0!</v>
      </c>
      <c r="S14" s="10" t="e">
        <f t="shared" si="8"/>
        <v>#DIV/0!</v>
      </c>
    </row>
    <row r="15" spans="1:19" x14ac:dyDescent="0.25">
      <c r="A15" s="2">
        <f t="shared" si="9"/>
        <v>10</v>
      </c>
      <c r="B15" s="4"/>
      <c r="C15" s="4"/>
      <c r="D15" s="4"/>
      <c r="E15" s="4"/>
      <c r="F15" s="4"/>
      <c r="G15" s="3">
        <f t="shared" si="0"/>
        <v>0</v>
      </c>
      <c r="H15" s="3" t="e">
        <f t="shared" si="1"/>
        <v>#DIV/0!</v>
      </c>
      <c r="I15" s="3" t="e">
        <f t="shared" si="2"/>
        <v>#DIV/0!</v>
      </c>
      <c r="J15" s="6"/>
      <c r="K15" s="6"/>
      <c r="L15" s="6"/>
      <c r="M15" s="7">
        <f t="shared" si="3"/>
        <v>0</v>
      </c>
      <c r="N15" s="7">
        <f t="shared" si="4"/>
        <v>0</v>
      </c>
      <c r="O15" s="8" t="e">
        <f t="shared" si="10"/>
        <v>#DIV/0!</v>
      </c>
      <c r="P15" s="8" t="e">
        <f t="shared" si="5"/>
        <v>#DIV/0!</v>
      </c>
      <c r="Q15" s="10" t="e">
        <f t="shared" si="6"/>
        <v>#DIV/0!</v>
      </c>
      <c r="R15" s="10" t="e">
        <f t="shared" si="7"/>
        <v>#DIV/0!</v>
      </c>
      <c r="S15" s="10" t="e">
        <f t="shared" si="8"/>
        <v>#DIV/0!</v>
      </c>
    </row>
    <row r="16" spans="1:19" x14ac:dyDescent="0.25">
      <c r="A16" s="2">
        <f t="shared" si="9"/>
        <v>11</v>
      </c>
      <c r="B16" s="4"/>
      <c r="C16" s="4"/>
      <c r="D16" s="4"/>
      <c r="E16" s="4"/>
      <c r="F16" s="4"/>
      <c r="G16" s="3">
        <f t="shared" si="0"/>
        <v>0</v>
      </c>
      <c r="H16" s="3" t="e">
        <f t="shared" si="1"/>
        <v>#DIV/0!</v>
      </c>
      <c r="I16" s="3" t="e">
        <f t="shared" si="2"/>
        <v>#DIV/0!</v>
      </c>
      <c r="J16" s="6"/>
      <c r="K16" s="6"/>
      <c r="L16" s="6"/>
      <c r="M16" s="7">
        <f t="shared" si="3"/>
        <v>0</v>
      </c>
      <c r="N16" s="7">
        <f t="shared" si="4"/>
        <v>0</v>
      </c>
      <c r="O16" s="8" t="e">
        <f t="shared" si="10"/>
        <v>#DIV/0!</v>
      </c>
      <c r="P16" s="8" t="e">
        <f t="shared" si="5"/>
        <v>#DIV/0!</v>
      </c>
      <c r="Q16" s="10" t="e">
        <f t="shared" si="6"/>
        <v>#DIV/0!</v>
      </c>
      <c r="R16" s="10" t="e">
        <f t="shared" si="7"/>
        <v>#DIV/0!</v>
      </c>
      <c r="S16" s="10" t="e">
        <f t="shared" si="8"/>
        <v>#DIV/0!</v>
      </c>
    </row>
    <row r="17" spans="1:19" x14ac:dyDescent="0.25">
      <c r="A17" s="2">
        <f t="shared" si="9"/>
        <v>12</v>
      </c>
      <c r="B17" s="4"/>
      <c r="C17" s="4"/>
      <c r="D17" s="4"/>
      <c r="E17" s="4"/>
      <c r="F17" s="4"/>
      <c r="G17" s="3">
        <f t="shared" ref="G17:G23" si="11">F17/$B$3</f>
        <v>0</v>
      </c>
      <c r="H17" s="3" t="e">
        <f t="shared" ref="H17:H23" si="12">E17/G17</f>
        <v>#DIV/0!</v>
      </c>
      <c r="I17" s="3" t="e">
        <f t="shared" ref="I17:I23" si="13">H17*30</f>
        <v>#DIV/0!</v>
      </c>
      <c r="J17" s="6"/>
      <c r="K17" s="6"/>
      <c r="L17" s="6"/>
      <c r="M17" s="7">
        <f t="shared" ref="M17:M23" si="14">K17-L17</f>
        <v>0</v>
      </c>
      <c r="N17" s="7">
        <f t="shared" ref="N17:N23" si="15">M17/$B$3</f>
        <v>0</v>
      </c>
      <c r="O17" s="8" t="e">
        <f t="shared" ref="O17:O23" si="16">J17/N17</f>
        <v>#DIV/0!</v>
      </c>
      <c r="P17" s="8" t="e">
        <f t="shared" ref="P17:P23" si="17">O17*30</f>
        <v>#DIV/0!</v>
      </c>
      <c r="Q17" s="10" t="e">
        <f t="shared" ref="Q17:Q23" si="18">N17/G17</f>
        <v>#DIV/0!</v>
      </c>
      <c r="R17" s="10" t="e">
        <f t="shared" ref="R17:R23" si="19">J17/E17</f>
        <v>#DIV/0!</v>
      </c>
      <c r="S17" s="10" t="e">
        <f t="shared" ref="S17:S23" si="20">Q17-R17</f>
        <v>#DIV/0!</v>
      </c>
    </row>
    <row r="18" spans="1:19" x14ac:dyDescent="0.25">
      <c r="A18" s="2">
        <f t="shared" si="9"/>
        <v>13</v>
      </c>
      <c r="B18" s="4"/>
      <c r="C18" s="4"/>
      <c r="D18" s="4"/>
      <c r="E18" s="4"/>
      <c r="F18" s="4"/>
      <c r="G18" s="3">
        <f t="shared" si="11"/>
        <v>0</v>
      </c>
      <c r="H18" s="3" t="e">
        <f t="shared" si="12"/>
        <v>#DIV/0!</v>
      </c>
      <c r="I18" s="3" t="e">
        <f t="shared" si="13"/>
        <v>#DIV/0!</v>
      </c>
      <c r="J18" s="6"/>
      <c r="K18" s="6"/>
      <c r="L18" s="6"/>
      <c r="M18" s="7">
        <f t="shared" si="14"/>
        <v>0</v>
      </c>
      <c r="N18" s="7">
        <f t="shared" si="15"/>
        <v>0</v>
      </c>
      <c r="O18" s="8" t="e">
        <f t="shared" si="16"/>
        <v>#DIV/0!</v>
      </c>
      <c r="P18" s="8" t="e">
        <f t="shared" si="17"/>
        <v>#DIV/0!</v>
      </c>
      <c r="Q18" s="10" t="e">
        <f t="shared" si="18"/>
        <v>#DIV/0!</v>
      </c>
      <c r="R18" s="10" t="e">
        <f t="shared" si="19"/>
        <v>#DIV/0!</v>
      </c>
      <c r="S18" s="10" t="e">
        <f t="shared" si="20"/>
        <v>#DIV/0!</v>
      </c>
    </row>
    <row r="19" spans="1:19" x14ac:dyDescent="0.25">
      <c r="A19" s="2">
        <f t="shared" si="9"/>
        <v>14</v>
      </c>
      <c r="B19" s="4"/>
      <c r="C19" s="4"/>
      <c r="D19" s="4"/>
      <c r="E19" s="4"/>
      <c r="F19" s="4"/>
      <c r="G19" s="3">
        <f t="shared" si="11"/>
        <v>0</v>
      </c>
      <c r="H19" s="3" t="e">
        <f t="shared" si="12"/>
        <v>#DIV/0!</v>
      </c>
      <c r="I19" s="3" t="e">
        <f t="shared" si="13"/>
        <v>#DIV/0!</v>
      </c>
      <c r="J19" s="6"/>
      <c r="K19" s="6"/>
      <c r="L19" s="6"/>
      <c r="M19" s="7">
        <f t="shared" si="14"/>
        <v>0</v>
      </c>
      <c r="N19" s="7">
        <f t="shared" si="15"/>
        <v>0</v>
      </c>
      <c r="O19" s="8" t="e">
        <f t="shared" si="16"/>
        <v>#DIV/0!</v>
      </c>
      <c r="P19" s="8" t="e">
        <f t="shared" si="17"/>
        <v>#DIV/0!</v>
      </c>
      <c r="Q19" s="10" t="e">
        <f t="shared" si="18"/>
        <v>#DIV/0!</v>
      </c>
      <c r="R19" s="10" t="e">
        <f t="shared" si="19"/>
        <v>#DIV/0!</v>
      </c>
      <c r="S19" s="10" t="e">
        <f t="shared" si="20"/>
        <v>#DIV/0!</v>
      </c>
    </row>
    <row r="20" spans="1:19" x14ac:dyDescent="0.25">
      <c r="A20" s="2">
        <f t="shared" si="9"/>
        <v>15</v>
      </c>
      <c r="B20" s="4"/>
      <c r="C20" s="4"/>
      <c r="D20" s="4"/>
      <c r="E20" s="4"/>
      <c r="F20" s="4"/>
      <c r="G20" s="3">
        <f t="shared" si="11"/>
        <v>0</v>
      </c>
      <c r="H20" s="3" t="e">
        <f t="shared" si="12"/>
        <v>#DIV/0!</v>
      </c>
      <c r="I20" s="3" t="e">
        <f t="shared" si="13"/>
        <v>#DIV/0!</v>
      </c>
      <c r="J20" s="6"/>
      <c r="K20" s="6"/>
      <c r="L20" s="6"/>
      <c r="M20" s="7">
        <f t="shared" si="14"/>
        <v>0</v>
      </c>
      <c r="N20" s="7">
        <f t="shared" si="15"/>
        <v>0</v>
      </c>
      <c r="O20" s="8" t="e">
        <f t="shared" si="16"/>
        <v>#DIV/0!</v>
      </c>
      <c r="P20" s="8" t="e">
        <f t="shared" si="17"/>
        <v>#DIV/0!</v>
      </c>
      <c r="Q20" s="10" t="e">
        <f t="shared" si="18"/>
        <v>#DIV/0!</v>
      </c>
      <c r="R20" s="10" t="e">
        <f t="shared" si="19"/>
        <v>#DIV/0!</v>
      </c>
      <c r="S20" s="10" t="e">
        <f t="shared" si="20"/>
        <v>#DIV/0!</v>
      </c>
    </row>
    <row r="21" spans="1:19" x14ac:dyDescent="0.25">
      <c r="A21" s="2"/>
      <c r="B21" s="4"/>
      <c r="C21" s="4"/>
      <c r="D21" s="4"/>
      <c r="E21" s="4"/>
      <c r="F21" s="4"/>
      <c r="G21" s="3"/>
      <c r="H21" s="3"/>
      <c r="I21" s="3"/>
      <c r="J21" s="6"/>
      <c r="K21" s="6"/>
      <c r="L21" s="6"/>
      <c r="M21" s="7"/>
      <c r="N21" s="7"/>
      <c r="O21" s="8"/>
      <c r="P21" s="8"/>
      <c r="Q21" s="10"/>
      <c r="R21" s="10"/>
      <c r="S21" s="10"/>
    </row>
    <row r="22" spans="1:19" x14ac:dyDescent="0.25">
      <c r="A22" s="2"/>
      <c r="B22" s="4"/>
      <c r="C22" s="4"/>
      <c r="D22" s="4"/>
      <c r="E22" s="4"/>
      <c r="F22" s="4"/>
      <c r="G22" s="3"/>
      <c r="H22" s="3"/>
      <c r="I22" s="3"/>
      <c r="J22" s="6"/>
      <c r="K22" s="6"/>
      <c r="L22" s="6"/>
      <c r="M22" s="7"/>
      <c r="N22" s="7"/>
      <c r="O22" s="8"/>
      <c r="P22" s="8"/>
      <c r="Q22" s="10"/>
      <c r="R22" s="10"/>
      <c r="S22" s="10"/>
    </row>
    <row r="23" spans="1:19" x14ac:dyDescent="0.25">
      <c r="A23" s="2"/>
      <c r="B23" s="4"/>
      <c r="C23" s="4"/>
      <c r="D23" s="4"/>
      <c r="E23" s="4"/>
      <c r="F23" s="4"/>
      <c r="G23" s="3"/>
      <c r="H23" s="3"/>
      <c r="I23" s="3"/>
      <c r="J23" s="6"/>
      <c r="K23" s="6"/>
      <c r="L23" s="6"/>
      <c r="M23" s="7"/>
      <c r="N23" s="7"/>
      <c r="O23" s="8"/>
      <c r="P23" s="8"/>
      <c r="Q23" s="10"/>
      <c r="R23" s="10"/>
      <c r="S23" s="10"/>
    </row>
  </sheetData>
  <mergeCells count="1">
    <mergeCell ref="E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00C7E-F170-411E-AA77-29BC4D3CF66D}">
  <dimension ref="A1:S23"/>
  <sheetViews>
    <sheetView workbookViewId="0">
      <selection activeCell="D30" sqref="D30"/>
    </sheetView>
  </sheetViews>
  <sheetFormatPr defaultColWidth="8.85546875" defaultRowHeight="15" x14ac:dyDescent="0.25"/>
  <cols>
    <col min="3" max="3" width="8" bestFit="1" customWidth="1"/>
    <col min="4" max="4" width="10.28515625" bestFit="1" customWidth="1"/>
    <col min="5" max="5" width="13.7109375" bestFit="1" customWidth="1"/>
    <col min="6" max="6" width="13.42578125" bestFit="1" customWidth="1"/>
    <col min="7" max="7" width="13.85546875" customWidth="1"/>
    <col min="8" max="8" width="16.42578125" customWidth="1"/>
    <col min="9" max="9" width="16.85546875" customWidth="1"/>
    <col min="10" max="10" width="12" customWidth="1"/>
    <col min="11" max="11" width="13.7109375" bestFit="1" customWidth="1"/>
    <col min="12" max="12" width="10.7109375" customWidth="1"/>
    <col min="13" max="13" width="11.5703125" bestFit="1" customWidth="1"/>
    <col min="14" max="14" width="11.7109375" customWidth="1"/>
    <col min="15" max="15" width="14.140625" customWidth="1"/>
    <col min="16" max="16" width="17.85546875" customWidth="1"/>
    <col min="17" max="17" width="10" customWidth="1"/>
    <col min="18" max="19" width="12.28515625" customWidth="1"/>
  </cols>
  <sheetData>
    <row r="1" spans="1:19" x14ac:dyDescent="0.25">
      <c r="A1" s="5" t="s">
        <v>15</v>
      </c>
      <c r="E1" t="s">
        <v>20</v>
      </c>
      <c r="L1" t="s">
        <v>22</v>
      </c>
    </row>
    <row r="3" spans="1:19" x14ac:dyDescent="0.25">
      <c r="A3" s="1" t="s">
        <v>11</v>
      </c>
      <c r="B3" s="4">
        <v>8</v>
      </c>
    </row>
    <row r="4" spans="1:19" x14ac:dyDescent="0.25">
      <c r="E4" s="14" t="s">
        <v>5</v>
      </c>
      <c r="F4" s="14"/>
      <c r="G4" s="14"/>
      <c r="H4" s="14"/>
      <c r="I4" s="14"/>
    </row>
    <row r="5" spans="1:19" s="9" customFormat="1" ht="29.1" customHeight="1" x14ac:dyDescent="0.25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19</v>
      </c>
      <c r="N5" s="12" t="s">
        <v>18</v>
      </c>
      <c r="O5" s="12" t="s">
        <v>14</v>
      </c>
      <c r="P5" s="12" t="s">
        <v>6</v>
      </c>
      <c r="Q5" s="13" t="s">
        <v>16</v>
      </c>
      <c r="R5" s="13" t="s">
        <v>17</v>
      </c>
      <c r="S5" s="13" t="s">
        <v>21</v>
      </c>
    </row>
    <row r="6" spans="1:19" x14ac:dyDescent="0.25">
      <c r="A6" s="2">
        <v>1</v>
      </c>
      <c r="B6" s="4" t="s">
        <v>23</v>
      </c>
      <c r="C6" s="4" t="s">
        <v>25</v>
      </c>
      <c r="D6" s="4" t="s">
        <v>40</v>
      </c>
      <c r="E6" s="4">
        <v>4</v>
      </c>
      <c r="F6" s="4">
        <v>4</v>
      </c>
      <c r="G6" s="3">
        <f>F6/$B$3</f>
        <v>0.5</v>
      </c>
      <c r="H6" s="3">
        <f>E6/G6</f>
        <v>8</v>
      </c>
      <c r="I6" s="3">
        <f>H6*30</f>
        <v>240</v>
      </c>
      <c r="J6" s="6">
        <v>377535</v>
      </c>
      <c r="K6" s="6">
        <v>3374802</v>
      </c>
      <c r="L6" s="6">
        <v>-125</v>
      </c>
      <c r="M6" s="7">
        <f>K6-L6</f>
        <v>3374927</v>
      </c>
      <c r="N6" s="7">
        <f>M6/$B$3</f>
        <v>421865.875</v>
      </c>
      <c r="O6" s="8">
        <f>J6/N6</f>
        <v>0.89491713450394628</v>
      </c>
      <c r="P6" s="8">
        <f>O6*30</f>
        <v>26.847514035118387</v>
      </c>
      <c r="Q6" s="10">
        <f>N6/G6</f>
        <v>843731.75</v>
      </c>
      <c r="R6" s="10">
        <f>J6/E6</f>
        <v>94383.75</v>
      </c>
      <c r="S6" s="10">
        <f>Q6-R6</f>
        <v>749348</v>
      </c>
    </row>
    <row r="7" spans="1:19" x14ac:dyDescent="0.25">
      <c r="A7" s="2">
        <f>A6+1</f>
        <v>2</v>
      </c>
      <c r="B7" s="4" t="s">
        <v>23</v>
      </c>
      <c r="C7" s="4" t="s">
        <v>26</v>
      </c>
      <c r="D7" s="4" t="s">
        <v>41</v>
      </c>
      <c r="E7" s="4"/>
      <c r="F7" s="4"/>
      <c r="G7" s="3">
        <f t="shared" ref="G7:G20" si="0">F7/$B$3</f>
        <v>0</v>
      </c>
      <c r="H7" s="3" t="e">
        <f t="shared" ref="H7:H20" si="1">E7/G7</f>
        <v>#DIV/0!</v>
      </c>
      <c r="I7" s="3" t="e">
        <f t="shared" ref="I7:I20" si="2">H7*30</f>
        <v>#DIV/0!</v>
      </c>
      <c r="J7" s="6"/>
      <c r="K7" s="6"/>
      <c r="L7" s="6"/>
      <c r="M7" s="7">
        <f t="shared" ref="M7:M20" si="3">K7-L7</f>
        <v>0</v>
      </c>
      <c r="N7" s="7">
        <f t="shared" ref="N7:N20" si="4">M7/$B$3</f>
        <v>0</v>
      </c>
      <c r="O7" s="8" t="e">
        <f>J7/N7</f>
        <v>#DIV/0!</v>
      </c>
      <c r="P7" s="8" t="e">
        <f t="shared" ref="P7:P20" si="5">O7*30</f>
        <v>#DIV/0!</v>
      </c>
      <c r="Q7" s="10" t="e">
        <f t="shared" ref="Q7:Q20" si="6">N7/G7</f>
        <v>#DIV/0!</v>
      </c>
      <c r="R7" s="10" t="e">
        <f t="shared" ref="R7:R20" si="7">J7/E7</f>
        <v>#DIV/0!</v>
      </c>
      <c r="S7" s="10" t="e">
        <f t="shared" ref="S7:S20" si="8">Q7-R7</f>
        <v>#DIV/0!</v>
      </c>
    </row>
    <row r="8" spans="1:19" x14ac:dyDescent="0.25">
      <c r="A8" s="2">
        <f t="shared" ref="A8:A20" si="9">A7+1</f>
        <v>3</v>
      </c>
      <c r="B8" s="4" t="s">
        <v>23</v>
      </c>
      <c r="C8" s="4" t="s">
        <v>27</v>
      </c>
      <c r="D8" s="4" t="s">
        <v>41</v>
      </c>
      <c r="E8" s="4"/>
      <c r="F8" s="4"/>
      <c r="G8" s="3">
        <f t="shared" si="0"/>
        <v>0</v>
      </c>
      <c r="H8" s="3" t="e">
        <f t="shared" si="1"/>
        <v>#DIV/0!</v>
      </c>
      <c r="I8" s="3" t="e">
        <f t="shared" si="2"/>
        <v>#DIV/0!</v>
      </c>
      <c r="J8" s="6"/>
      <c r="K8" s="6"/>
      <c r="L8" s="6"/>
      <c r="M8" s="7">
        <f t="shared" si="3"/>
        <v>0</v>
      </c>
      <c r="N8" s="7">
        <f t="shared" si="4"/>
        <v>0</v>
      </c>
      <c r="O8" s="8" t="e">
        <f t="shared" ref="O8:O20" si="10">J8/N8</f>
        <v>#DIV/0!</v>
      </c>
      <c r="P8" s="8" t="e">
        <f t="shared" si="5"/>
        <v>#DIV/0!</v>
      </c>
      <c r="Q8" s="10" t="e">
        <f t="shared" si="6"/>
        <v>#DIV/0!</v>
      </c>
      <c r="R8" s="10" t="e">
        <f t="shared" si="7"/>
        <v>#DIV/0!</v>
      </c>
      <c r="S8" s="10" t="e">
        <f t="shared" si="8"/>
        <v>#DIV/0!</v>
      </c>
    </row>
    <row r="9" spans="1:19" x14ac:dyDescent="0.25">
      <c r="A9" s="2">
        <f t="shared" si="9"/>
        <v>4</v>
      </c>
      <c r="B9" s="4" t="s">
        <v>23</v>
      </c>
      <c r="C9" s="4" t="s">
        <v>28</v>
      </c>
      <c r="D9" s="4" t="s">
        <v>41</v>
      </c>
      <c r="E9" s="4"/>
      <c r="F9" s="4"/>
      <c r="G9" s="3">
        <f t="shared" si="0"/>
        <v>0</v>
      </c>
      <c r="H9" s="3" t="e">
        <f t="shared" si="1"/>
        <v>#DIV/0!</v>
      </c>
      <c r="I9" s="3" t="e">
        <f t="shared" si="2"/>
        <v>#DIV/0!</v>
      </c>
      <c r="J9" s="6"/>
      <c r="K9" s="6"/>
      <c r="L9" s="6"/>
      <c r="M9" s="7">
        <f t="shared" si="3"/>
        <v>0</v>
      </c>
      <c r="N9" s="7">
        <f t="shared" si="4"/>
        <v>0</v>
      </c>
      <c r="O9" s="8" t="e">
        <f t="shared" si="10"/>
        <v>#DIV/0!</v>
      </c>
      <c r="P9" s="8" t="e">
        <f t="shared" si="5"/>
        <v>#DIV/0!</v>
      </c>
      <c r="Q9" s="10" t="e">
        <f t="shared" si="6"/>
        <v>#DIV/0!</v>
      </c>
      <c r="R9" s="10" t="e">
        <f t="shared" si="7"/>
        <v>#DIV/0!</v>
      </c>
      <c r="S9" s="10" t="e">
        <f t="shared" si="8"/>
        <v>#DIV/0!</v>
      </c>
    </row>
    <row r="10" spans="1:19" x14ac:dyDescent="0.25">
      <c r="A10" s="2">
        <f t="shared" si="9"/>
        <v>5</v>
      </c>
      <c r="B10" s="4" t="s">
        <v>23</v>
      </c>
      <c r="C10" s="4" t="s">
        <v>29</v>
      </c>
      <c r="D10" s="4" t="s">
        <v>42</v>
      </c>
      <c r="E10" s="4"/>
      <c r="F10" s="4"/>
      <c r="G10" s="3">
        <f t="shared" si="0"/>
        <v>0</v>
      </c>
      <c r="H10" s="3" t="e">
        <f t="shared" si="1"/>
        <v>#DIV/0!</v>
      </c>
      <c r="I10" s="3" t="e">
        <f t="shared" si="2"/>
        <v>#DIV/0!</v>
      </c>
      <c r="J10" s="6"/>
      <c r="K10" s="6"/>
      <c r="L10" s="6"/>
      <c r="M10" s="7">
        <f t="shared" si="3"/>
        <v>0</v>
      </c>
      <c r="N10" s="7">
        <f t="shared" si="4"/>
        <v>0</v>
      </c>
      <c r="O10" s="8" t="e">
        <f t="shared" si="10"/>
        <v>#DIV/0!</v>
      </c>
      <c r="P10" s="8" t="e">
        <f t="shared" si="5"/>
        <v>#DIV/0!</v>
      </c>
      <c r="Q10" s="10" t="e">
        <f t="shared" si="6"/>
        <v>#DIV/0!</v>
      </c>
      <c r="R10" s="10" t="e">
        <f t="shared" si="7"/>
        <v>#DIV/0!</v>
      </c>
      <c r="S10" s="10" t="e">
        <f t="shared" si="8"/>
        <v>#DIV/0!</v>
      </c>
    </row>
    <row r="11" spans="1:19" x14ac:dyDescent="0.25">
      <c r="A11" s="2">
        <f t="shared" si="9"/>
        <v>6</v>
      </c>
      <c r="B11" s="4" t="s">
        <v>23</v>
      </c>
      <c r="C11" s="4" t="s">
        <v>30</v>
      </c>
      <c r="D11" s="4" t="s">
        <v>43</v>
      </c>
      <c r="E11" s="4"/>
      <c r="F11" s="4"/>
      <c r="G11" s="3">
        <f t="shared" si="0"/>
        <v>0</v>
      </c>
      <c r="H11" s="3" t="e">
        <f t="shared" si="1"/>
        <v>#DIV/0!</v>
      </c>
      <c r="I11" s="3" t="e">
        <f t="shared" si="2"/>
        <v>#DIV/0!</v>
      </c>
      <c r="J11" s="6"/>
      <c r="K11" s="6"/>
      <c r="L11" s="6"/>
      <c r="M11" s="7">
        <f t="shared" si="3"/>
        <v>0</v>
      </c>
      <c r="N11" s="7">
        <f t="shared" si="4"/>
        <v>0</v>
      </c>
      <c r="O11" s="8" t="e">
        <f t="shared" si="10"/>
        <v>#DIV/0!</v>
      </c>
      <c r="P11" s="8" t="e">
        <f t="shared" si="5"/>
        <v>#DIV/0!</v>
      </c>
      <c r="Q11" s="10" t="e">
        <f t="shared" si="6"/>
        <v>#DIV/0!</v>
      </c>
      <c r="R11" s="10" t="e">
        <f t="shared" si="7"/>
        <v>#DIV/0!</v>
      </c>
      <c r="S11" s="10" t="e">
        <f t="shared" si="8"/>
        <v>#DIV/0!</v>
      </c>
    </row>
    <row r="12" spans="1:19" x14ac:dyDescent="0.25">
      <c r="A12" s="2">
        <f t="shared" si="9"/>
        <v>7</v>
      </c>
      <c r="B12" s="4" t="s">
        <v>23</v>
      </c>
      <c r="C12" s="4" t="s">
        <v>31</v>
      </c>
      <c r="D12" s="4" t="s">
        <v>44</v>
      </c>
      <c r="E12" s="4"/>
      <c r="F12" s="4"/>
      <c r="G12" s="3">
        <f t="shared" si="0"/>
        <v>0</v>
      </c>
      <c r="H12" s="3" t="e">
        <f t="shared" si="1"/>
        <v>#DIV/0!</v>
      </c>
      <c r="I12" s="3" t="e">
        <f t="shared" si="2"/>
        <v>#DIV/0!</v>
      </c>
      <c r="J12" s="6"/>
      <c r="K12" s="6"/>
      <c r="L12" s="6"/>
      <c r="M12" s="7">
        <f t="shared" si="3"/>
        <v>0</v>
      </c>
      <c r="N12" s="7">
        <f t="shared" si="4"/>
        <v>0</v>
      </c>
      <c r="O12" s="8" t="e">
        <f t="shared" si="10"/>
        <v>#DIV/0!</v>
      </c>
      <c r="P12" s="8" t="e">
        <f t="shared" si="5"/>
        <v>#DIV/0!</v>
      </c>
      <c r="Q12" s="10" t="e">
        <f t="shared" si="6"/>
        <v>#DIV/0!</v>
      </c>
      <c r="R12" s="10" t="e">
        <f t="shared" si="7"/>
        <v>#DIV/0!</v>
      </c>
      <c r="S12" s="10" t="e">
        <f t="shared" si="8"/>
        <v>#DIV/0!</v>
      </c>
    </row>
    <row r="13" spans="1:19" x14ac:dyDescent="0.25">
      <c r="A13" s="2">
        <f t="shared" si="9"/>
        <v>8</v>
      </c>
      <c r="B13" s="4" t="s">
        <v>23</v>
      </c>
      <c r="C13" s="4" t="s">
        <v>32</v>
      </c>
      <c r="D13" s="4" t="s">
        <v>45</v>
      </c>
      <c r="E13" s="4"/>
      <c r="F13" s="4"/>
      <c r="G13" s="3">
        <f t="shared" si="0"/>
        <v>0</v>
      </c>
      <c r="H13" s="3" t="e">
        <f t="shared" si="1"/>
        <v>#DIV/0!</v>
      </c>
      <c r="I13" s="3" t="e">
        <f t="shared" si="2"/>
        <v>#DIV/0!</v>
      </c>
      <c r="J13" s="6"/>
      <c r="K13" s="6"/>
      <c r="L13" s="6"/>
      <c r="M13" s="7">
        <f t="shared" si="3"/>
        <v>0</v>
      </c>
      <c r="N13" s="7">
        <f t="shared" si="4"/>
        <v>0</v>
      </c>
      <c r="O13" s="8" t="e">
        <f t="shared" si="10"/>
        <v>#DIV/0!</v>
      </c>
      <c r="P13" s="8" t="e">
        <f t="shared" si="5"/>
        <v>#DIV/0!</v>
      </c>
      <c r="Q13" s="10" t="e">
        <f t="shared" si="6"/>
        <v>#DIV/0!</v>
      </c>
      <c r="R13" s="10" t="e">
        <f t="shared" si="7"/>
        <v>#DIV/0!</v>
      </c>
      <c r="S13" s="10" t="e">
        <f t="shared" si="8"/>
        <v>#DIV/0!</v>
      </c>
    </row>
    <row r="14" spans="1:19" x14ac:dyDescent="0.25">
      <c r="A14" s="2">
        <f t="shared" si="9"/>
        <v>9</v>
      </c>
      <c r="B14" s="4" t="s">
        <v>23</v>
      </c>
      <c r="C14" s="4" t="s">
        <v>33</v>
      </c>
      <c r="D14" s="4" t="s">
        <v>46</v>
      </c>
      <c r="E14" s="4"/>
      <c r="F14" s="4"/>
      <c r="G14" s="3">
        <f t="shared" si="0"/>
        <v>0</v>
      </c>
      <c r="H14" s="3" t="e">
        <f t="shared" si="1"/>
        <v>#DIV/0!</v>
      </c>
      <c r="I14" s="3" t="e">
        <f t="shared" si="2"/>
        <v>#DIV/0!</v>
      </c>
      <c r="J14" s="6"/>
      <c r="K14" s="6"/>
      <c r="L14" s="6"/>
      <c r="M14" s="7">
        <f t="shared" si="3"/>
        <v>0</v>
      </c>
      <c r="N14" s="7">
        <f t="shared" si="4"/>
        <v>0</v>
      </c>
      <c r="O14" s="8" t="e">
        <f t="shared" si="10"/>
        <v>#DIV/0!</v>
      </c>
      <c r="P14" s="8" t="e">
        <f t="shared" si="5"/>
        <v>#DIV/0!</v>
      </c>
      <c r="Q14" s="10" t="e">
        <f t="shared" si="6"/>
        <v>#DIV/0!</v>
      </c>
      <c r="R14" s="10" t="e">
        <f t="shared" si="7"/>
        <v>#DIV/0!</v>
      </c>
      <c r="S14" s="10" t="e">
        <f t="shared" si="8"/>
        <v>#DIV/0!</v>
      </c>
    </row>
    <row r="15" spans="1:19" x14ac:dyDescent="0.25">
      <c r="A15" s="2">
        <f t="shared" si="9"/>
        <v>10</v>
      </c>
      <c r="B15" s="4" t="s">
        <v>23</v>
      </c>
      <c r="C15" s="4" t="s">
        <v>34</v>
      </c>
      <c r="D15" s="4" t="s">
        <v>41</v>
      </c>
      <c r="E15" s="4"/>
      <c r="F15" s="4"/>
      <c r="G15" s="3">
        <f t="shared" si="0"/>
        <v>0</v>
      </c>
      <c r="H15" s="3" t="e">
        <f t="shared" si="1"/>
        <v>#DIV/0!</v>
      </c>
      <c r="I15" s="3" t="e">
        <f t="shared" si="2"/>
        <v>#DIV/0!</v>
      </c>
      <c r="J15" s="6"/>
      <c r="K15" s="6"/>
      <c r="L15" s="6"/>
      <c r="M15" s="7">
        <f t="shared" si="3"/>
        <v>0</v>
      </c>
      <c r="N15" s="7">
        <f t="shared" si="4"/>
        <v>0</v>
      </c>
      <c r="O15" s="8" t="e">
        <f t="shared" si="10"/>
        <v>#DIV/0!</v>
      </c>
      <c r="P15" s="8" t="e">
        <f t="shared" si="5"/>
        <v>#DIV/0!</v>
      </c>
      <c r="Q15" s="10" t="e">
        <f t="shared" si="6"/>
        <v>#DIV/0!</v>
      </c>
      <c r="R15" s="10" t="e">
        <f t="shared" si="7"/>
        <v>#DIV/0!</v>
      </c>
      <c r="S15" s="10" t="e">
        <f t="shared" si="8"/>
        <v>#DIV/0!</v>
      </c>
    </row>
    <row r="16" spans="1:19" x14ac:dyDescent="0.25">
      <c r="A16" s="2">
        <f t="shared" si="9"/>
        <v>11</v>
      </c>
      <c r="B16" s="4" t="s">
        <v>23</v>
      </c>
      <c r="C16" s="4" t="s">
        <v>35</v>
      </c>
      <c r="D16" s="4" t="s">
        <v>41</v>
      </c>
      <c r="E16" s="4"/>
      <c r="F16" s="4"/>
      <c r="G16" s="3">
        <f t="shared" si="0"/>
        <v>0</v>
      </c>
      <c r="H16" s="3" t="e">
        <f t="shared" si="1"/>
        <v>#DIV/0!</v>
      </c>
      <c r="I16" s="3" t="e">
        <f t="shared" si="2"/>
        <v>#DIV/0!</v>
      </c>
      <c r="J16" s="6"/>
      <c r="K16" s="6"/>
      <c r="L16" s="6"/>
      <c r="M16" s="7">
        <f t="shared" si="3"/>
        <v>0</v>
      </c>
      <c r="N16" s="7">
        <f t="shared" si="4"/>
        <v>0</v>
      </c>
      <c r="O16" s="8" t="e">
        <f t="shared" si="10"/>
        <v>#DIV/0!</v>
      </c>
      <c r="P16" s="8" t="e">
        <f t="shared" si="5"/>
        <v>#DIV/0!</v>
      </c>
      <c r="Q16" s="10" t="e">
        <f t="shared" si="6"/>
        <v>#DIV/0!</v>
      </c>
      <c r="R16" s="10" t="e">
        <f t="shared" si="7"/>
        <v>#DIV/0!</v>
      </c>
      <c r="S16" s="10" t="e">
        <f t="shared" si="8"/>
        <v>#DIV/0!</v>
      </c>
    </row>
    <row r="17" spans="1:19" x14ac:dyDescent="0.25">
      <c r="A17" s="2">
        <f t="shared" si="9"/>
        <v>12</v>
      </c>
      <c r="B17" s="4" t="s">
        <v>23</v>
      </c>
      <c r="C17" s="4" t="s">
        <v>36</v>
      </c>
      <c r="D17" s="4" t="s">
        <v>42</v>
      </c>
      <c r="E17" s="4"/>
      <c r="F17" s="4"/>
      <c r="G17" s="3">
        <f t="shared" si="0"/>
        <v>0</v>
      </c>
      <c r="H17" s="3" t="e">
        <f t="shared" si="1"/>
        <v>#DIV/0!</v>
      </c>
      <c r="I17" s="3" t="e">
        <f t="shared" si="2"/>
        <v>#DIV/0!</v>
      </c>
      <c r="J17" s="6"/>
      <c r="K17" s="6"/>
      <c r="L17" s="6"/>
      <c r="M17" s="7">
        <f t="shared" si="3"/>
        <v>0</v>
      </c>
      <c r="N17" s="7">
        <f t="shared" si="4"/>
        <v>0</v>
      </c>
      <c r="O17" s="8" t="e">
        <f t="shared" si="10"/>
        <v>#DIV/0!</v>
      </c>
      <c r="P17" s="8" t="e">
        <f t="shared" si="5"/>
        <v>#DIV/0!</v>
      </c>
      <c r="Q17" s="10" t="e">
        <f t="shared" si="6"/>
        <v>#DIV/0!</v>
      </c>
      <c r="R17" s="10" t="e">
        <f t="shared" si="7"/>
        <v>#DIV/0!</v>
      </c>
      <c r="S17" s="10" t="e">
        <f t="shared" si="8"/>
        <v>#DIV/0!</v>
      </c>
    </row>
    <row r="18" spans="1:19" x14ac:dyDescent="0.25">
      <c r="A18" s="2">
        <f t="shared" si="9"/>
        <v>13</v>
      </c>
      <c r="B18" s="4" t="s">
        <v>23</v>
      </c>
      <c r="C18" s="4" t="s">
        <v>37</v>
      </c>
      <c r="D18" s="4" t="s">
        <v>24</v>
      </c>
      <c r="E18" s="4"/>
      <c r="F18" s="4"/>
      <c r="G18" s="3">
        <f t="shared" si="0"/>
        <v>0</v>
      </c>
      <c r="H18" s="3" t="e">
        <f t="shared" si="1"/>
        <v>#DIV/0!</v>
      </c>
      <c r="I18" s="3" t="e">
        <f t="shared" si="2"/>
        <v>#DIV/0!</v>
      </c>
      <c r="J18" s="6"/>
      <c r="K18" s="6"/>
      <c r="L18" s="6"/>
      <c r="M18" s="7">
        <f t="shared" si="3"/>
        <v>0</v>
      </c>
      <c r="N18" s="7">
        <f t="shared" si="4"/>
        <v>0</v>
      </c>
      <c r="O18" s="8" t="e">
        <f t="shared" si="10"/>
        <v>#DIV/0!</v>
      </c>
      <c r="P18" s="8" t="e">
        <f t="shared" si="5"/>
        <v>#DIV/0!</v>
      </c>
      <c r="Q18" s="10" t="e">
        <f t="shared" si="6"/>
        <v>#DIV/0!</v>
      </c>
      <c r="R18" s="10" t="e">
        <f t="shared" si="7"/>
        <v>#DIV/0!</v>
      </c>
      <c r="S18" s="10" t="e">
        <f t="shared" si="8"/>
        <v>#DIV/0!</v>
      </c>
    </row>
    <row r="19" spans="1:19" x14ac:dyDescent="0.25">
      <c r="A19" s="2">
        <f t="shared" si="9"/>
        <v>14</v>
      </c>
      <c r="B19" s="4" t="s">
        <v>23</v>
      </c>
      <c r="C19" s="4" t="s">
        <v>38</v>
      </c>
      <c r="D19" s="4" t="s">
        <v>47</v>
      </c>
      <c r="E19" s="4"/>
      <c r="F19" s="4"/>
      <c r="G19" s="3">
        <f t="shared" si="0"/>
        <v>0</v>
      </c>
      <c r="H19" s="3" t="e">
        <f t="shared" si="1"/>
        <v>#DIV/0!</v>
      </c>
      <c r="I19" s="3" t="e">
        <f t="shared" si="2"/>
        <v>#DIV/0!</v>
      </c>
      <c r="J19" s="6"/>
      <c r="K19" s="6"/>
      <c r="L19" s="6"/>
      <c r="M19" s="7">
        <f t="shared" si="3"/>
        <v>0</v>
      </c>
      <c r="N19" s="7">
        <f t="shared" si="4"/>
        <v>0</v>
      </c>
      <c r="O19" s="8" t="e">
        <f t="shared" si="10"/>
        <v>#DIV/0!</v>
      </c>
      <c r="P19" s="8" t="e">
        <f t="shared" si="5"/>
        <v>#DIV/0!</v>
      </c>
      <c r="Q19" s="10" t="e">
        <f t="shared" si="6"/>
        <v>#DIV/0!</v>
      </c>
      <c r="R19" s="10" t="e">
        <f t="shared" si="7"/>
        <v>#DIV/0!</v>
      </c>
      <c r="S19" s="10" t="e">
        <f t="shared" si="8"/>
        <v>#DIV/0!</v>
      </c>
    </row>
    <row r="20" spans="1:19" x14ac:dyDescent="0.25">
      <c r="A20" s="2">
        <f t="shared" si="9"/>
        <v>15</v>
      </c>
      <c r="B20" s="4" t="s">
        <v>23</v>
      </c>
      <c r="C20" s="4" t="s">
        <v>39</v>
      </c>
      <c r="D20" s="4" t="s">
        <v>24</v>
      </c>
      <c r="E20" s="4"/>
      <c r="F20" s="4"/>
      <c r="G20" s="3">
        <f t="shared" si="0"/>
        <v>0</v>
      </c>
      <c r="H20" s="3" t="e">
        <f t="shared" si="1"/>
        <v>#DIV/0!</v>
      </c>
      <c r="I20" s="3" t="e">
        <f t="shared" si="2"/>
        <v>#DIV/0!</v>
      </c>
      <c r="J20" s="6"/>
      <c r="K20" s="6"/>
      <c r="L20" s="6"/>
      <c r="M20" s="7">
        <f t="shared" si="3"/>
        <v>0</v>
      </c>
      <c r="N20" s="7">
        <f t="shared" si="4"/>
        <v>0</v>
      </c>
      <c r="O20" s="8" t="e">
        <f t="shared" si="10"/>
        <v>#DIV/0!</v>
      </c>
      <c r="P20" s="8" t="e">
        <f t="shared" si="5"/>
        <v>#DIV/0!</v>
      </c>
      <c r="Q20" s="10" t="e">
        <f t="shared" si="6"/>
        <v>#DIV/0!</v>
      </c>
      <c r="R20" s="10" t="e">
        <f t="shared" si="7"/>
        <v>#DIV/0!</v>
      </c>
      <c r="S20" s="10" t="e">
        <f t="shared" si="8"/>
        <v>#DIV/0!</v>
      </c>
    </row>
    <row r="21" spans="1:19" x14ac:dyDescent="0.25">
      <c r="A21" s="2"/>
      <c r="B21" s="4"/>
      <c r="C21" s="4"/>
      <c r="D21" s="4"/>
      <c r="E21" s="4"/>
      <c r="F21" s="4"/>
      <c r="G21" s="3"/>
      <c r="H21" s="3"/>
      <c r="I21" s="3"/>
      <c r="J21" s="6"/>
      <c r="K21" s="6"/>
      <c r="L21" s="6"/>
      <c r="M21" s="7"/>
      <c r="N21" s="7"/>
      <c r="O21" s="8"/>
      <c r="P21" s="8"/>
      <c r="Q21" s="10"/>
      <c r="R21" s="10"/>
      <c r="S21" s="10"/>
    </row>
    <row r="22" spans="1:19" x14ac:dyDescent="0.25">
      <c r="A22" s="2"/>
      <c r="B22" s="4"/>
      <c r="C22" s="4"/>
      <c r="D22" s="4"/>
      <c r="E22" s="4"/>
      <c r="F22" s="4"/>
      <c r="G22" s="3"/>
      <c r="H22" s="3"/>
      <c r="I22" s="3"/>
      <c r="J22" s="6"/>
      <c r="K22" s="6"/>
      <c r="L22" s="6"/>
      <c r="M22" s="7"/>
      <c r="N22" s="7"/>
      <c r="O22" s="8"/>
      <c r="P22" s="8"/>
      <c r="Q22" s="10"/>
      <c r="R22" s="10"/>
      <c r="S22" s="10"/>
    </row>
    <row r="23" spans="1:19" x14ac:dyDescent="0.25">
      <c r="A23" s="2"/>
      <c r="B23" s="4"/>
      <c r="C23" s="4"/>
      <c r="D23" s="4"/>
      <c r="E23" s="4"/>
      <c r="F23" s="4"/>
      <c r="G23" s="3"/>
      <c r="H23" s="3"/>
      <c r="I23" s="3"/>
      <c r="J23" s="6"/>
      <c r="K23" s="6"/>
      <c r="L23" s="6"/>
      <c r="M23" s="7"/>
      <c r="N23" s="7"/>
      <c r="O23" s="8"/>
      <c r="P23" s="8"/>
      <c r="Q23" s="10"/>
      <c r="R23" s="10"/>
      <c r="S23" s="10"/>
    </row>
  </sheetData>
  <mergeCells count="1">
    <mergeCell ref="E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11F0-51AF-4215-A2C2-C63D720B6CF5}">
  <dimension ref="A1:I15"/>
  <sheetViews>
    <sheetView workbookViewId="0">
      <selection activeCell="F32" sqref="F32"/>
    </sheetView>
  </sheetViews>
  <sheetFormatPr defaultRowHeight="15" x14ac:dyDescent="0.25"/>
  <sheetData>
    <row r="1" spans="1:9" x14ac:dyDescent="0.25">
      <c r="A1" t="s">
        <v>51</v>
      </c>
      <c r="B1">
        <v>31217</v>
      </c>
      <c r="C1" t="s">
        <v>57</v>
      </c>
    </row>
    <row r="2" spans="1:9" x14ac:dyDescent="0.25">
      <c r="A2" t="s">
        <v>33</v>
      </c>
      <c r="B2">
        <v>28877</v>
      </c>
      <c r="C2" t="s">
        <v>42</v>
      </c>
    </row>
    <row r="3" spans="1:9" x14ac:dyDescent="0.25">
      <c r="A3" t="s">
        <v>34</v>
      </c>
      <c r="B3">
        <v>29983</v>
      </c>
      <c r="C3" t="s">
        <v>58</v>
      </c>
    </row>
    <row r="5" spans="1:9" x14ac:dyDescent="0.25">
      <c r="A5" t="s">
        <v>38</v>
      </c>
      <c r="B5">
        <v>19378</v>
      </c>
      <c r="C5" t="s">
        <v>52</v>
      </c>
    </row>
    <row r="6" spans="1:9" x14ac:dyDescent="0.25">
      <c r="A6" t="s">
        <v>53</v>
      </c>
      <c r="B6">
        <v>18494</v>
      </c>
      <c r="C6" t="s">
        <v>54</v>
      </c>
    </row>
    <row r="8" spans="1:9" x14ac:dyDescent="0.25">
      <c r="A8" t="s">
        <v>28</v>
      </c>
      <c r="B8">
        <v>33448</v>
      </c>
      <c r="C8" t="s">
        <v>45</v>
      </c>
      <c r="D8">
        <v>33942</v>
      </c>
      <c r="E8">
        <v>33978</v>
      </c>
      <c r="F8" s="15">
        <v>35584</v>
      </c>
      <c r="G8" s="15">
        <v>35584</v>
      </c>
      <c r="H8" s="15">
        <v>36114</v>
      </c>
      <c r="I8" s="15">
        <v>36692</v>
      </c>
    </row>
    <row r="9" spans="1:9" x14ac:dyDescent="0.25">
      <c r="A9" t="s">
        <v>55</v>
      </c>
      <c r="B9">
        <v>34838</v>
      </c>
      <c r="C9" t="s">
        <v>56</v>
      </c>
    </row>
    <row r="11" spans="1:9" x14ac:dyDescent="0.25">
      <c r="A11" t="s">
        <v>35</v>
      </c>
      <c r="B11">
        <v>44804</v>
      </c>
      <c r="C11" t="s">
        <v>59</v>
      </c>
      <c r="D11">
        <v>46558</v>
      </c>
    </row>
    <row r="12" spans="1:9" x14ac:dyDescent="0.25">
      <c r="A12" t="s">
        <v>36</v>
      </c>
      <c r="B12">
        <v>49030</v>
      </c>
      <c r="C12" t="s">
        <v>60</v>
      </c>
      <c r="E12" s="15">
        <v>49545</v>
      </c>
    </row>
    <row r="14" spans="1:9" x14ac:dyDescent="0.25">
      <c r="A14" t="s">
        <v>30</v>
      </c>
      <c r="B14">
        <v>27035</v>
      </c>
      <c r="C14" t="s">
        <v>43</v>
      </c>
    </row>
    <row r="15" spans="1:9" x14ac:dyDescent="0.25">
      <c r="A15" t="s">
        <v>61</v>
      </c>
      <c r="B15">
        <v>28855</v>
      </c>
      <c r="C15" t="s">
        <v>62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DNU</vt:lpstr>
      <vt:lpstr>DNU2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Chad Robinson</cp:lastModifiedBy>
  <dcterms:created xsi:type="dcterms:W3CDTF">2019-01-09T02:57:40Z</dcterms:created>
  <dcterms:modified xsi:type="dcterms:W3CDTF">2023-10-28T19:08:33Z</dcterms:modified>
</cp:coreProperties>
</file>