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 Analysis" sheetId="1" state="visible" r:id="rId2"/>
    <sheet name="Stock Graph" sheetId="2" state="visible" r:id="rId3"/>
    <sheet name="Old and Dead" sheetId="3" state="visible" r:id="rId4"/>
    <sheet name="Supply Analysis" sheetId="4" state="visible" r:id="rId5"/>
    <sheet name="Water Analysis" sheetId="5" state="visible" r:id="rId6"/>
  </sheets>
  <definedNames>
    <definedName function="false" hidden="false" localSheetId="0" name="_xlnm.Print_Area" vbProcedure="false">'stock analysis'!#ref!</definedName>
    <definedName function="false" hidden="false" localSheetId="3" name="_xlnm.Print_Area" vbProcedure="false">'supply analysis'!#ref!</definedName>
    <definedName function="false" hidden="false" localSheetId="4" name="_xlnm.Print_Area" vbProcedure="false">'water analysis'!#ref!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<sst xmlns="http://schemas.openxmlformats.org/spreadsheetml/2006/main" count="54" uniqueCount="26">
  <si>
    <t xml:space="preserve">Pre-Owned Stock Analysis</t>
  </si>
  <si>
    <t xml:space="preserve">Days In Stock</t>
  </si>
  <si>
    <t xml:space="preserve">0-30</t>
  </si>
  <si>
    <t xml:space="preserve">31-45</t>
  </si>
  <si>
    <t xml:space="preserve">46-60</t>
  </si>
  <si>
    <t xml:space="preserve">61-90</t>
  </si>
  <si>
    <t xml:space="preserve">90-120</t>
  </si>
  <si>
    <t xml:space="preserve">121+</t>
  </si>
  <si>
    <t xml:space="preserve">Total</t>
  </si>
  <si>
    <t xml:space="preserve"># Of Units</t>
  </si>
  <si>
    <t xml:space="preserve">Dollars</t>
  </si>
  <si>
    <t xml:space="preserve">Units</t>
  </si>
  <si>
    <t xml:space="preserve">Fresh</t>
  </si>
  <si>
    <t xml:space="preserve">At Risk</t>
  </si>
  <si>
    <t xml:space="preserve">Old</t>
  </si>
  <si>
    <t xml:space="preserve">dollars</t>
  </si>
  <si>
    <t xml:space="preserve">units</t>
  </si>
  <si>
    <t xml:space="preserve">Dead</t>
  </si>
  <si>
    <t xml:space="preserve">91 - 120</t>
  </si>
  <si>
    <t xml:space="preserve">Percent of total in Units</t>
  </si>
  <si>
    <t xml:space="preserve">Percent of total in $</t>
  </si>
  <si>
    <t xml:space="preserve">.</t>
  </si>
  <si>
    <t xml:space="preserve">Average Cost per Unit</t>
  </si>
  <si>
    <t xml:space="preserve">Over Valuation "Water" Analysis</t>
  </si>
  <si>
    <t xml:space="preserve">"Water" %</t>
  </si>
  <si>
    <t xml:space="preserve">"Water" Dollars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</si>
</sst>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0%"/>
    <numFmt numFmtId="170" formatCode="_(* #,##0.00_);_(* \(#,##0.00\);_(* \-??_);_(@_)"/>
    <numFmt numFmtId="171" formatCode="0.0%"/>
  </numFmts>
  <fonts count="2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8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000080"/>
      <name val="Arial"/>
      <family val="2"/>
      <charset val="1"/>
    </font>
    <font>
      <b val="true"/>
      <sz val="16"/>
      <name val="Arial"/>
      <family val="2"/>
      <charset val="1"/>
    </font>
    <font>
      <b val="true"/>
      <i val="true"/>
      <sz val="16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8"/>
      <color rgb="FF000000"/>
      <name val="Arial"/>
      <family val="0"/>
    </font>
    <font>
      <sz val="14"/>
      <color rgb="FFBFBFBF"/>
      <name val="Arial"/>
      <family val="2"/>
      <charset val="1"/>
    </font>
    <font>
      <sz val="10"/>
      <color rgb="FFFFFFFF"/>
      <name val="Calibri"/>
      <family val="2"/>
    </font>
    <font>
      <b val="true"/>
      <sz val="10"/>
      <color rgb="FFFFFFFF"/>
      <name val="Calibri"/>
      <family val="2"/>
    </font>
    <font>
      <sz val="20"/>
      <color rgb="FFFFFFFF"/>
      <name val="Calibri"/>
      <family val="2"/>
    </font>
    <font>
      <b val="true"/>
      <sz val="10"/>
      <color rgb="FF8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sz val="14"/>
      <name val="Arial"/>
      <family val="2"/>
      <charset val="1"/>
    </font>
    <font>
      <b val="true"/>
      <i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6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2"/>
      <color rgb="FF800000"/>
      <name val="Arial"/>
      <family val="0"/>
    </font>
    <font>
      <b val="true"/>
      <sz val="16"/>
      <color rgb="FFFF0000"/>
      <name val="Calibri"/>
      <family val="0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A6A6A6"/>
        <bgColor rgb="FFBFBFBF"/>
      </patternFill>
    </fill>
    <fill>
      <patternFill patternType="solid">
        <fgColor rgb="FF99CCFF"/>
        <bgColor rgb="FFC0C0C0"/>
      </patternFill>
    </fill>
    <fill>
      <patternFill patternType="solid">
        <fgColor rgb="FF00FF00"/>
        <bgColor rgb="FF00B050"/>
      </patternFill>
    </fill>
    <fill>
      <patternFill patternType="solid">
        <fgColor rgb="FFFF0000"/>
        <bgColor rgb="FF993300"/>
      </patternFill>
    </fill>
    <fill>
      <patternFill patternType="solid">
        <fgColor rgb="FFE0E0E0"/>
        <bgColor rgb="FFF0F0F0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0F0F0"/>
        <bgColor rgb="FFFFFFFF"/>
      </patternFill>
    </fill>
    <fill>
      <patternFill patternType="solid">
        <fgColor rgb="FFFFFFFF"/>
        <bgColor rgb="FFF0F0F0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ck"/>
      <right style="thick"/>
      <top style="medium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mediumDashed"/>
      <right style="thin"/>
      <top style="mediumDashed"/>
      <bottom style="thin"/>
      <diagonal/>
    </border>
    <border diagonalUp="false" diagonalDown="false">
      <left style="thin"/>
      <right style="mediumDashed"/>
      <top style="mediumDashed"/>
      <bottom style="thin"/>
      <diagonal/>
    </border>
    <border diagonalUp="false" diagonalDown="false">
      <left style="thin"/>
      <right/>
      <top style="mediumDashed"/>
      <bottom style="thin"/>
      <diagonal/>
    </border>
    <border diagonalUp="false" diagonalDown="false">
      <left style="mediumDashed"/>
      <right/>
      <top style="mediumDashed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medium"/>
      <right style="mediumDashed"/>
      <top style="thick"/>
      <bottom style="thin"/>
      <diagonal/>
    </border>
    <border diagonalUp="false" diagonalDown="false">
      <left style="mediumDashed"/>
      <right style="mediumDash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Dashed"/>
      <top style="thin"/>
      <bottom style="thin"/>
      <diagonal/>
    </border>
    <border diagonalUp="false" diagonalDown="false">
      <left style="mediumDashed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Dashed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Dashed"/>
      <right style="mediumDashed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Dashed"/>
      <top style="thin"/>
      <bottom style="mediumDashed"/>
      <diagonal/>
    </border>
    <border diagonalUp="false" diagonalDown="false">
      <left style="mediumDashed"/>
      <right style="thin"/>
      <top style="thin"/>
      <bottom style="mediumDashed"/>
      <diagonal/>
    </border>
    <border diagonalUp="false" diagonalDown="false">
      <left style="thin"/>
      <right/>
      <top style="thin"/>
      <bottom style="mediumDashed"/>
      <diagonal/>
    </border>
    <border diagonalUp="false" diagonalDown="false">
      <left style="mediumDashed"/>
      <right/>
      <top style="thin"/>
      <bottom style="mediumDashed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mediumDashed"/>
      <right style="mediumDashed"/>
      <top style="mediumDashed"/>
      <bottom style="thin"/>
      <diagonal/>
    </border>
    <border diagonalUp="false" diagonalDown="false">
      <left/>
      <right/>
      <top style="mediumDashDotDot"/>
      <bottom style="thin"/>
      <diagonal/>
    </border>
    <border diagonalUp="true" diagonalDown="false">
      <left/>
      <right/>
      <top style="mediumDashed"/>
      <bottom/>
      <diagonal style="mediumDashed"/>
    </border>
    <border diagonalUp="false" diagonalDown="true">
      <left/>
      <right/>
      <top style="mediumDashed"/>
      <bottom/>
      <diagonal style="mediumDashed"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n"/>
      <bottom style="medium"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mediumDashed"/>
      <bottom style="thin"/>
      <diagonal/>
    </border>
    <border diagonalUp="false" diagonalDown="false">
      <left style="mediumDashed"/>
      <right style="thick"/>
      <top style="thin"/>
      <bottom style="thin"/>
      <diagonal/>
    </border>
    <border diagonalUp="false" diagonalDown="false">
      <left/>
      <right style="mediumDashed"/>
      <top style="thin"/>
      <bottom style="medium"/>
      <diagonal/>
    </border>
    <border diagonalUp="false" diagonalDown="false">
      <left style="mediumDashed"/>
      <right style="thin"/>
      <top style="thin"/>
      <bottom/>
      <diagonal/>
    </border>
    <border diagonalUp="false" diagonalDown="false">
      <left style="thin"/>
      <right style="thin"/>
      <top style="thin"/>
      <bottom style="mediumDashed"/>
      <diagonal/>
    </border>
    <border diagonalUp="false" diagonalDown="false">
      <left style="mediumDashed"/>
      <right style="thick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DashDotDot"/>
      <right/>
      <top style="mediumDashDotDot"/>
      <bottom style="thin"/>
      <diagonal/>
    </border>
    <border diagonalUp="false" diagonalDown="false">
      <left style="thick"/>
      <right style="thick"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Dashed"/>
      <right style="mediumDashed"/>
      <top/>
      <bottom/>
      <diagonal/>
    </border>
    <border diagonalUp="false" diagonalDown="false">
      <left style="mediumDashed"/>
      <right/>
      <top style="thick"/>
      <bottom/>
      <diagonal/>
    </border>
    <border diagonalUp="false" diagonalDown="false">
      <left/>
      <right style="mediumDashed"/>
      <top style="thick"/>
      <bottom/>
      <diagonal/>
    </border>
    <border diagonalUp="false" diagonalDown="false">
      <left style="mediumDashed"/>
      <right style="mediumDashed"/>
      <top style="thick"/>
      <bottom/>
      <diagonal/>
    </border>
    <border diagonalUp="false" diagonalDown="false">
      <left style="mediumDashed"/>
      <right style="mediumDashed"/>
      <top/>
      <bottom style="thin"/>
      <diagonal/>
    </border>
    <border diagonalUp="false" diagonalDown="false">
      <left/>
      <right style="mediumDashed"/>
      <top/>
      <bottom/>
      <diagonal/>
    </border>
    <border diagonalUp="false" diagonalDown="false">
      <left style="mediumDashed"/>
      <right style="mediumDashed"/>
      <top style="thick"/>
      <bottom style="thin"/>
      <diagonal/>
    </border>
    <border diagonalUp="false" diagonalDown="false">
      <left style="mediumDashed"/>
      <right style="mediumDashed"/>
      <top style="medium"/>
      <bottom style="medium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9" borderId="4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4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4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9" borderId="4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9" borderId="4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10" borderId="45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46" xfId="0" applyFont="fals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27" xfId="0" applyFont="fals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28" xfId="0" applyFont="fals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9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9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8" fontId="6" fillId="9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9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9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9" fillId="11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11" borderId="5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1" borderId="5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0" borderId="3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9" borderId="3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4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6" fillId="9" borderId="3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10" borderId="2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9" borderId="47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6" fillId="9" borderId="33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1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9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9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8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9" borderId="6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9" borderId="3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0F0F0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FBFB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4545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0"/>
      <c:rotY val="20"/>
      <c:rAngAx val="0"/>
      <c:perspective val="30"/>
    </c:view3D>
    <c:floor>
      <c:spPr>
        <a:solidFill>
          <a:srgbClr val="454545"/>
        </a:solidFill>
        <a:ln>
          <a:noFill/>
        </a:ln>
      </c:spPr>
    </c:floor>
    <c:sideWall>
      <c:spPr>
        <a:solidFill>
          <a:srgbClr val="454545"/>
        </a:solidFill>
        <a:ln>
          <a:noFill/>
        </a:ln>
      </c:spPr>
    </c:sideWall>
    <c:backWall>
      <c:spPr>
        <a:solidFill>
          <a:srgbClr val="454545"/>
        </a:solidFill>
        <a:ln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"Dollars"</c:f>
              <c:strCache>
                <c:ptCount val="1"/>
                <c:pt idx="0">
                  <c:v>Dollars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\$#,##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ffffff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'Stock Graph'!$E$30,'Stock Graph'!$F$30,'Stock Graph'!$G$30,'Stock Graph'!$H$30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'Stock Analysis'!$D$9,'Stock Analysis'!$E$9,'Stock Analysis'!$H$9,'Stock Analysis'!$I$9</c:f>
              <c:numCache>
                <c:formatCode>General</c:formatCode>
                <c:ptCount val="4"/>
                <c:pt idx="0">
                  <c:v>1126602</c:v>
                </c:pt>
                <c:pt idx="1">
                  <c:v>524199</c:v>
                </c:pt>
                <c:pt idx="2">
                  <c:v>385314</c:v>
                </c:pt>
                <c:pt idx="3">
                  <c:v>420154</c:v>
                </c:pt>
              </c:numCache>
            </c:numRef>
          </c:val>
        </c:ser>
        <c:gapWidth val="75"/>
        <c:shape val="box"/>
        <c:axId val="42788521"/>
        <c:axId val="71755772"/>
        <c:axId val="0"/>
      </c:bar3DChart>
      <c:catAx>
        <c:axId val="4278852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ffffff"/>
                </a:solidFill>
                <a:latin typeface="Calibri"/>
              </a:defRPr>
            </a:pPr>
          </a:p>
        </c:txPr>
        <c:crossAx val="71755772"/>
        <c:crosses val="autoZero"/>
        <c:auto val="1"/>
        <c:lblAlgn val="ctr"/>
        <c:lblOffset val="100"/>
      </c:catAx>
      <c:valAx>
        <c:axId val="71755772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Calibri"/>
              </a:defRPr>
            </a:pPr>
          </a:p>
        </c:txPr>
        <c:crossAx val="42788521"/>
        <c:crosses val="autoZero"/>
      </c:valAx>
    </c:plotArea>
    <c:legend>
      <c:layout>
        <c:manualLayout>
          <c:xMode val="edge"/>
          <c:yMode val="edge"/>
          <c:x val="0.3877277679805"/>
          <c:y val="0.859798521618146"/>
          <c:w val="0.17889539128579"/>
          <c:h val="0.0896739111356065"/>
        </c:manualLayout>
      </c:layout>
      <c:spPr>
        <a:noFill/>
        <a:ln>
          <a:noFill/>
        </a:ln>
      </c:spPr>
      <c:txPr>
        <a:bodyPr/>
        <a:lstStyle/>
        <a:p>
          <a:pPr>
            <a:defRPr b="0" sz="2000" spc="-1" strike="noStrike">
              <a:solidFill>
                <a:srgbClr val="ffffff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000000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0"/>
      <c:rotY val="20"/>
      <c:rAngAx val="0"/>
      <c:perspective val="30"/>
    </c:view3D>
    <c:floor>
      <c:spPr>
        <a:solidFill>
          <a:srgbClr val="454545"/>
        </a:solidFill>
        <a:ln>
          <a:noFill/>
        </a:ln>
      </c:spPr>
    </c:floor>
    <c:sideWall>
      <c:spPr>
        <a:solidFill>
          <a:srgbClr val="454545"/>
        </a:solidFill>
        <a:ln>
          <a:noFill/>
        </a:ln>
      </c:spPr>
    </c:sideWall>
    <c:backWall>
      <c:spPr>
        <a:solidFill>
          <a:srgbClr val="454545"/>
        </a:solidFill>
        <a:ln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"Dollars: Old and Dead Combined"</c:f>
              <c:strCache>
                <c:ptCount val="1"/>
                <c:pt idx="0">
                  <c:v>Dollars: Old and Dead Combined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\$#,##0" sourceLinked="1"/>
            <c:txPr>
              <a:bodyPr/>
              <a:lstStyle/>
              <a:p>
                <a:pPr>
                  <a:defRPr b="0" sz="1000" spc="-1" strike="noStrike">
                    <a:solidFill>
                      <a:srgbClr val="ffffff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val>
            <c:numRef>
              <c:f>'Stock Analysis'!$D$9,'Stock Analysis'!$E$9,'Stock Analysis'!$J$9</c:f>
              <c:numCache>
                <c:formatCode>General</c:formatCode>
                <c:ptCount val="3"/>
                <c:pt idx="0">
                  <c:v>1126602</c:v>
                </c:pt>
                <c:pt idx="1">
                  <c:v>524199</c:v>
                </c:pt>
                <c:pt idx="2">
                  <c:v>805468</c:v>
                </c:pt>
              </c:numCache>
            </c:numRef>
          </c:val>
        </c:ser>
        <c:gapWidth val="75"/>
        <c:shape val="box"/>
        <c:axId val="87311201"/>
        <c:axId val="50646965"/>
        <c:axId val="0"/>
      </c:bar3DChart>
      <c:catAx>
        <c:axId val="873112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ffffff"/>
                </a:solidFill>
                <a:latin typeface="Calibri"/>
              </a:defRPr>
            </a:pPr>
          </a:p>
        </c:txPr>
        <c:crossAx val="50646965"/>
        <c:crosses val="autoZero"/>
        <c:auto val="1"/>
        <c:lblAlgn val="ctr"/>
        <c:lblOffset val="100"/>
      </c:catAx>
      <c:valAx>
        <c:axId val="50646965"/>
        <c:scaling>
          <c:orientation val="minMax"/>
        </c:scaling>
        <c:delete val="0"/>
        <c:axPos val="l"/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ffffff"/>
                </a:solidFill>
                <a:latin typeface="Calibri"/>
              </a:defRPr>
            </a:pPr>
          </a:p>
        </c:txPr>
        <c:crossAx val="87311201"/>
        <c:crosses val="autoZero"/>
      </c:valAx>
    </c:plotArea>
    <c:legend>
      <c:layout>
        <c:manualLayout>
          <c:xMode val="edge"/>
          <c:yMode val="edge"/>
          <c:x val="0.0333331086823847"/>
          <c:y val="0.841965262590059"/>
          <c:w val="0.573847334703704"/>
          <c:h val="0.0896739111356065"/>
        </c:manualLayout>
      </c:layout>
      <c:spPr>
        <a:noFill/>
        <a:ln>
          <a:solidFill>
            <a:srgbClr val="ffffff"/>
          </a:solidFill>
        </a:ln>
      </c:spPr>
      <c:txPr>
        <a:bodyPr/>
        <a:lstStyle/>
        <a:p>
          <a:pPr>
            <a:defRPr b="0" sz="2000" spc="-1" strike="noStrike">
              <a:solidFill>
                <a:srgbClr val="ffffff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000000"/>
    </a:solidFill>
    <a:ln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5</xdr:row>
      <xdr:rowOff>485640</xdr:rowOff>
    </xdr:from>
    <xdr:to>
      <xdr:col>5</xdr:col>
      <xdr:colOff>1259280</xdr:colOff>
      <xdr:row>6</xdr:row>
      <xdr:rowOff>1171080</xdr:rowOff>
    </xdr:to>
    <xdr:sp>
      <xdr:nvSpPr>
        <xdr:cNvPr id="0" name="CustomShape 1"/>
        <xdr:cNvSpPr/>
      </xdr:nvSpPr>
      <xdr:spPr>
        <a:xfrm>
          <a:off x="2842200" y="2772000"/>
          <a:ext cx="2539440" cy="1193040"/>
        </a:xfrm>
        <a:custGeom>
          <a:avLst/>
          <a:gdLst/>
          <a:ahLst/>
          <a:rect l="l" t="t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360">
          <a:solidFill>
            <a:srgbClr val="ffff99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6</xdr:row>
      <xdr:rowOff>352440</xdr:rowOff>
    </xdr:from>
    <xdr:to>
      <xdr:col>5</xdr:col>
      <xdr:colOff>237600</xdr:colOff>
      <xdr:row>6</xdr:row>
      <xdr:rowOff>1199520</xdr:rowOff>
    </xdr:to>
    <xdr:sp>
      <xdr:nvSpPr>
        <xdr:cNvPr id="1" name="CustomShape 1"/>
        <xdr:cNvSpPr/>
      </xdr:nvSpPr>
      <xdr:spPr>
        <a:xfrm>
          <a:off x="3175560" y="3146400"/>
          <a:ext cx="1184400" cy="8470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At Risk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352440</xdr:colOff>
      <xdr:row>6</xdr:row>
      <xdr:rowOff>361800</xdr:rowOff>
    </xdr:from>
    <xdr:to>
      <xdr:col>7</xdr:col>
      <xdr:colOff>1299600</xdr:colOff>
      <xdr:row>6</xdr:row>
      <xdr:rowOff>1199520</xdr:rowOff>
    </xdr:to>
    <xdr:sp>
      <xdr:nvSpPr>
        <xdr:cNvPr id="2" name="CustomShape 1"/>
        <xdr:cNvSpPr/>
      </xdr:nvSpPr>
      <xdr:spPr>
        <a:xfrm>
          <a:off x="6974640" y="3155760"/>
          <a:ext cx="947160" cy="83772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Old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0</xdr:colOff>
      <xdr:row>4</xdr:row>
      <xdr:rowOff>0</xdr:rowOff>
    </xdr:from>
    <xdr:to>
      <xdr:col>0</xdr:col>
      <xdr:colOff>360</xdr:colOff>
      <xdr:row>4</xdr:row>
      <xdr:rowOff>506880</xdr:rowOff>
    </xdr:to>
    <xdr:sp>
      <xdr:nvSpPr>
        <xdr:cNvPr id="3" name="CustomShape 1"/>
        <xdr:cNvSpPr/>
      </xdr:nvSpPr>
      <xdr:spPr>
        <a:xfrm>
          <a:off x="0" y="1779120"/>
          <a:ext cx="360" cy="506880"/>
        </a:xfrm>
        <a:prstGeom prst="rect">
          <a:avLst/>
        </a:prstGeom>
        <a:solidFill>
          <a:srgbClr val="ff0000">
            <a:alpha val="40000"/>
          </a:srgbClr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</xdr:col>
      <xdr:colOff>95400</xdr:colOff>
      <xdr:row>6</xdr:row>
      <xdr:rowOff>380880</xdr:rowOff>
    </xdr:from>
    <xdr:to>
      <xdr:col>3</xdr:col>
      <xdr:colOff>1085760</xdr:colOff>
      <xdr:row>6</xdr:row>
      <xdr:rowOff>970920</xdr:rowOff>
    </xdr:to>
    <xdr:sp>
      <xdr:nvSpPr>
        <xdr:cNvPr id="4" name="CustomShape 1"/>
        <xdr:cNvSpPr/>
      </xdr:nvSpPr>
      <xdr:spPr>
        <a:xfrm>
          <a:off x="1657440" y="3174840"/>
          <a:ext cx="990360" cy="5900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Fresh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1219320</xdr:colOff>
      <xdr:row>5</xdr:row>
      <xdr:rowOff>501120</xdr:rowOff>
    </xdr:from>
    <xdr:to>
      <xdr:col>7</xdr:col>
      <xdr:colOff>1257120</xdr:colOff>
      <xdr:row>7</xdr:row>
      <xdr:rowOff>9360</xdr:rowOff>
    </xdr:to>
    <xdr:sp>
      <xdr:nvSpPr>
        <xdr:cNvPr id="5" name="CustomShape 1"/>
        <xdr:cNvSpPr/>
      </xdr:nvSpPr>
      <xdr:spPr>
        <a:xfrm>
          <a:off x="5341680" y="2787480"/>
          <a:ext cx="2537640" cy="1215720"/>
        </a:xfrm>
        <a:custGeom>
          <a:avLst/>
          <a:gdLst/>
          <a:ahLst/>
          <a:rect l="l" t="t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182880</xdr:colOff>
      <xdr:row>6</xdr:row>
      <xdr:rowOff>358200</xdr:rowOff>
    </xdr:from>
    <xdr:to>
      <xdr:col>8</xdr:col>
      <xdr:colOff>1095120</xdr:colOff>
      <xdr:row>6</xdr:row>
      <xdr:rowOff>883800</xdr:rowOff>
    </xdr:to>
    <xdr:sp>
      <xdr:nvSpPr>
        <xdr:cNvPr id="6" name="CustomShape 1"/>
        <xdr:cNvSpPr/>
      </xdr:nvSpPr>
      <xdr:spPr>
        <a:xfrm>
          <a:off x="8105040" y="3152160"/>
          <a:ext cx="912240" cy="525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Dead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430560</xdr:colOff>
      <xdr:row>0</xdr:row>
      <xdr:rowOff>141120</xdr:rowOff>
    </xdr:from>
    <xdr:to>
      <xdr:col>11</xdr:col>
      <xdr:colOff>401760</xdr:colOff>
      <xdr:row>26</xdr:row>
      <xdr:rowOff>55080</xdr:rowOff>
    </xdr:to>
    <xdr:graphicFrame>
      <xdr:nvGraphicFramePr>
        <xdr:cNvPr id="7" name="Chart 2"/>
        <xdr:cNvGraphicFramePr/>
      </xdr:nvGraphicFramePr>
      <xdr:xfrm>
        <a:off x="430560" y="141120"/>
        <a:ext cx="6704640" cy="412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430560</xdr:colOff>
      <xdr:row>0</xdr:row>
      <xdr:rowOff>141120</xdr:rowOff>
    </xdr:from>
    <xdr:to>
      <xdr:col>11</xdr:col>
      <xdr:colOff>401760</xdr:colOff>
      <xdr:row>26</xdr:row>
      <xdr:rowOff>55080</xdr:rowOff>
    </xdr:to>
    <xdr:graphicFrame>
      <xdr:nvGraphicFramePr>
        <xdr:cNvPr id="8" name="Chart 2"/>
        <xdr:cNvGraphicFramePr/>
      </xdr:nvGraphicFramePr>
      <xdr:xfrm>
        <a:off x="430560" y="141120"/>
        <a:ext cx="6704640" cy="412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6</xdr:row>
      <xdr:rowOff>485640</xdr:rowOff>
    </xdr:from>
    <xdr:to>
      <xdr:col>3</xdr:col>
      <xdr:colOff>1259280</xdr:colOff>
      <xdr:row>6</xdr:row>
      <xdr:rowOff>1171080</xdr:rowOff>
    </xdr:to>
    <xdr:sp>
      <xdr:nvSpPr>
        <xdr:cNvPr id="9" name="CustomShape 1"/>
        <xdr:cNvSpPr/>
      </xdr:nvSpPr>
      <xdr:spPr>
        <a:xfrm>
          <a:off x="1602720" y="1002240"/>
          <a:ext cx="2539440" cy="685440"/>
        </a:xfrm>
        <a:custGeom>
          <a:avLst/>
          <a:gdLst/>
          <a:ahLst/>
          <a:rect l="l" t="t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360">
          <a:solidFill>
            <a:srgbClr val="ffff99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333360</xdr:colOff>
      <xdr:row>6</xdr:row>
      <xdr:rowOff>352440</xdr:rowOff>
    </xdr:from>
    <xdr:to>
      <xdr:col>3</xdr:col>
      <xdr:colOff>237600</xdr:colOff>
      <xdr:row>6</xdr:row>
      <xdr:rowOff>1199880</xdr:rowOff>
    </xdr:to>
    <xdr:sp>
      <xdr:nvSpPr>
        <xdr:cNvPr id="10" name="CustomShape 1"/>
        <xdr:cNvSpPr/>
      </xdr:nvSpPr>
      <xdr:spPr>
        <a:xfrm>
          <a:off x="1936080" y="869040"/>
          <a:ext cx="1184400" cy="8474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At Risk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114480</xdr:colOff>
      <xdr:row>6</xdr:row>
      <xdr:rowOff>343080</xdr:rowOff>
    </xdr:from>
    <xdr:to>
      <xdr:col>5</xdr:col>
      <xdr:colOff>847440</xdr:colOff>
      <xdr:row>6</xdr:row>
      <xdr:rowOff>1180800</xdr:rowOff>
    </xdr:to>
    <xdr:sp>
      <xdr:nvSpPr>
        <xdr:cNvPr id="11" name="CustomShape 1"/>
        <xdr:cNvSpPr/>
      </xdr:nvSpPr>
      <xdr:spPr>
        <a:xfrm>
          <a:off x="5345280" y="859680"/>
          <a:ext cx="732960" cy="83772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Old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0</xdr:colOff>
      <xdr:row>6</xdr:row>
      <xdr:rowOff>0</xdr:rowOff>
    </xdr:from>
    <xdr:to>
      <xdr:col>0</xdr:col>
      <xdr:colOff>360</xdr:colOff>
      <xdr:row>6</xdr:row>
      <xdr:rowOff>360</xdr:rowOff>
    </xdr:to>
    <xdr:sp>
      <xdr:nvSpPr>
        <xdr:cNvPr id="12" name="CustomShape 1"/>
        <xdr:cNvSpPr/>
      </xdr:nvSpPr>
      <xdr:spPr>
        <a:xfrm>
          <a:off x="0" y="516600"/>
          <a:ext cx="360" cy="360"/>
        </a:xfrm>
        <a:prstGeom prst="rect">
          <a:avLst/>
        </a:prstGeom>
        <a:solidFill>
          <a:srgbClr val="ff0000">
            <a:alpha val="40000"/>
          </a:srgbClr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152280</xdr:colOff>
      <xdr:row>6</xdr:row>
      <xdr:rowOff>352440</xdr:rowOff>
    </xdr:from>
    <xdr:to>
      <xdr:col>1</xdr:col>
      <xdr:colOff>1142640</xdr:colOff>
      <xdr:row>6</xdr:row>
      <xdr:rowOff>942480</xdr:rowOff>
    </xdr:to>
    <xdr:sp>
      <xdr:nvSpPr>
        <xdr:cNvPr id="13" name="CustomShape 1"/>
        <xdr:cNvSpPr/>
      </xdr:nvSpPr>
      <xdr:spPr>
        <a:xfrm>
          <a:off x="474840" y="869040"/>
          <a:ext cx="990360" cy="5900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Fresh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6</xdr:row>
      <xdr:rowOff>9360</xdr:rowOff>
    </xdr:from>
    <xdr:to>
      <xdr:col>5</xdr:col>
      <xdr:colOff>1114200</xdr:colOff>
      <xdr:row>7</xdr:row>
      <xdr:rowOff>18360</xdr:rowOff>
    </xdr:to>
    <xdr:sp>
      <xdr:nvSpPr>
        <xdr:cNvPr id="14" name="CustomShape 1"/>
        <xdr:cNvSpPr/>
      </xdr:nvSpPr>
      <xdr:spPr>
        <a:xfrm>
          <a:off x="4142520" y="525960"/>
          <a:ext cx="2202480" cy="1209240"/>
        </a:xfrm>
        <a:custGeom>
          <a:avLst/>
          <a:gdLst/>
          <a:ahLst/>
          <a:rect l="l" t="t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182880</xdr:colOff>
      <xdr:row>6</xdr:row>
      <xdr:rowOff>358200</xdr:rowOff>
    </xdr:from>
    <xdr:to>
      <xdr:col>6</xdr:col>
      <xdr:colOff>1095120</xdr:colOff>
      <xdr:row>6</xdr:row>
      <xdr:rowOff>883800</xdr:rowOff>
    </xdr:to>
    <xdr:sp>
      <xdr:nvSpPr>
        <xdr:cNvPr id="15" name="CustomShape 1"/>
        <xdr:cNvSpPr/>
      </xdr:nvSpPr>
      <xdr:spPr>
        <a:xfrm>
          <a:off x="6572880" y="874800"/>
          <a:ext cx="912240" cy="525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Dead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9360</xdr:colOff>
      <xdr:row>9</xdr:row>
      <xdr:rowOff>228600</xdr:rowOff>
    </xdr:from>
    <xdr:to>
      <xdr:col>1</xdr:col>
      <xdr:colOff>1218600</xdr:colOff>
      <xdr:row>12</xdr:row>
      <xdr:rowOff>18720</xdr:rowOff>
    </xdr:to>
    <xdr:sp>
      <xdr:nvSpPr>
        <xdr:cNvPr id="16" name="CustomShape 1"/>
        <xdr:cNvSpPr/>
      </xdr:nvSpPr>
      <xdr:spPr>
        <a:xfrm>
          <a:off x="331920" y="2688480"/>
          <a:ext cx="1209240" cy="695520"/>
        </a:xfrm>
        <a:prstGeom prst="rect">
          <a:avLst/>
        </a:prstGeom>
        <a:noFill/>
        <a:ln w="63360">
          <a:solidFill>
            <a:schemeClr val="tx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5</xdr:row>
      <xdr:rowOff>115920</xdr:rowOff>
    </xdr:from>
    <xdr:to>
      <xdr:col>5</xdr:col>
      <xdr:colOff>1259280</xdr:colOff>
      <xdr:row>5</xdr:row>
      <xdr:rowOff>1171080</xdr:rowOff>
    </xdr:to>
    <xdr:sp>
      <xdr:nvSpPr>
        <xdr:cNvPr id="17" name="CustomShape 1"/>
        <xdr:cNvSpPr/>
      </xdr:nvSpPr>
      <xdr:spPr>
        <a:xfrm>
          <a:off x="2476440" y="2002320"/>
          <a:ext cx="2539440" cy="1055160"/>
        </a:xfrm>
        <a:custGeom>
          <a:avLst/>
          <a:gdLst/>
          <a:ahLst/>
          <a:rect l="l" t="t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360">
          <a:solidFill>
            <a:srgbClr val="ffff99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333360</xdr:colOff>
      <xdr:row>5</xdr:row>
      <xdr:rowOff>352440</xdr:rowOff>
    </xdr:from>
    <xdr:to>
      <xdr:col>5</xdr:col>
      <xdr:colOff>237600</xdr:colOff>
      <xdr:row>5</xdr:row>
      <xdr:rowOff>1199880</xdr:rowOff>
    </xdr:to>
    <xdr:sp>
      <xdr:nvSpPr>
        <xdr:cNvPr id="18" name="CustomShape 1"/>
        <xdr:cNvSpPr/>
      </xdr:nvSpPr>
      <xdr:spPr>
        <a:xfrm>
          <a:off x="2809800" y="2238840"/>
          <a:ext cx="1184400" cy="84744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45720" tIns="36720" bIns="0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At Risk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352440</xdr:colOff>
      <xdr:row>5</xdr:row>
      <xdr:rowOff>361800</xdr:rowOff>
    </xdr:from>
    <xdr:to>
      <xdr:col>7</xdr:col>
      <xdr:colOff>1158480</xdr:colOff>
      <xdr:row>5</xdr:row>
      <xdr:rowOff>1199880</xdr:rowOff>
    </xdr:to>
    <xdr:sp>
      <xdr:nvSpPr>
        <xdr:cNvPr id="19" name="CustomShape 1"/>
        <xdr:cNvSpPr/>
      </xdr:nvSpPr>
      <xdr:spPr>
        <a:xfrm>
          <a:off x="6457320" y="2248200"/>
          <a:ext cx="806040" cy="8380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OLD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0</xdr:colOff>
      <xdr:row>4</xdr:row>
      <xdr:rowOff>0</xdr:rowOff>
    </xdr:from>
    <xdr:to>
      <xdr:col>0</xdr:col>
      <xdr:colOff>360</xdr:colOff>
      <xdr:row>4</xdr:row>
      <xdr:rowOff>360</xdr:rowOff>
    </xdr:to>
    <xdr:sp>
      <xdr:nvSpPr>
        <xdr:cNvPr id="20" name="CustomShape 1" hidden="1"/>
        <xdr:cNvSpPr/>
      </xdr:nvSpPr>
      <xdr:spPr>
        <a:xfrm>
          <a:off x="0" y="1516680"/>
          <a:ext cx="360" cy="360"/>
        </a:xfrm>
        <a:prstGeom prst="rect">
          <a:avLst/>
        </a:prstGeom>
        <a:solidFill>
          <a:srgbClr val="ff0000">
            <a:alpha val="40000"/>
          </a:srgbClr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43560</xdr:colOff>
      <xdr:row>7</xdr:row>
      <xdr:rowOff>131400</xdr:rowOff>
    </xdr:from>
    <xdr:to>
      <xdr:col>3</xdr:col>
      <xdr:colOff>1001160</xdr:colOff>
      <xdr:row>9</xdr:row>
      <xdr:rowOff>116640</xdr:rowOff>
    </xdr:to>
    <xdr:sp>
      <xdr:nvSpPr>
        <xdr:cNvPr id="21" name="CustomShape 1"/>
        <xdr:cNvSpPr/>
      </xdr:nvSpPr>
      <xdr:spPr>
        <a:xfrm>
          <a:off x="43560" y="3560760"/>
          <a:ext cx="2345400" cy="585360"/>
        </a:xfrm>
        <a:prstGeom prst="rect">
          <a:avLst/>
        </a:prstGeom>
        <a:solidFill>
          <a:srgbClr val="c0c0c0">
            <a:alpha val="97000"/>
          </a:srgbClr>
        </a:solidFill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36720" rIns="36720" tIns="27360" bIns="0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800000"/>
              </a:solidFill>
              <a:latin typeface="Arial"/>
            </a:rPr>
            <a:t>Enter  the percentage of this inventory value that  you estimate is "water"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51840</xdr:colOff>
      <xdr:row>5</xdr:row>
      <xdr:rowOff>19080</xdr:rowOff>
    </xdr:from>
    <xdr:to>
      <xdr:col>7</xdr:col>
      <xdr:colOff>1099080</xdr:colOff>
      <xdr:row>5</xdr:row>
      <xdr:rowOff>1190160</xdr:rowOff>
    </xdr:to>
    <xdr:sp>
      <xdr:nvSpPr>
        <xdr:cNvPr id="22" name="CustomShape 1"/>
        <xdr:cNvSpPr/>
      </xdr:nvSpPr>
      <xdr:spPr>
        <a:xfrm>
          <a:off x="5068080" y="1905480"/>
          <a:ext cx="2135880" cy="1171080"/>
        </a:xfrm>
        <a:custGeom>
          <a:avLst/>
          <a:gdLst/>
          <a:ahLst/>
          <a:rect l="l" t="t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182880</xdr:colOff>
      <xdr:row>5</xdr:row>
      <xdr:rowOff>358200</xdr:rowOff>
    </xdr:from>
    <xdr:to>
      <xdr:col>8</xdr:col>
      <xdr:colOff>1095120</xdr:colOff>
      <xdr:row>5</xdr:row>
      <xdr:rowOff>883800</xdr:rowOff>
    </xdr:to>
    <xdr:sp>
      <xdr:nvSpPr>
        <xdr:cNvPr id="23" name="CustomShape 1"/>
        <xdr:cNvSpPr/>
      </xdr:nvSpPr>
      <xdr:spPr>
        <a:xfrm>
          <a:off x="7446600" y="2244600"/>
          <a:ext cx="912240" cy="525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Dead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314280</xdr:colOff>
      <xdr:row>11</xdr:row>
      <xdr:rowOff>104760</xdr:rowOff>
    </xdr:from>
    <xdr:to>
      <xdr:col>4</xdr:col>
      <xdr:colOff>105480</xdr:colOff>
      <xdr:row>13</xdr:row>
      <xdr:rowOff>49320</xdr:rowOff>
    </xdr:to>
    <xdr:sp>
      <xdr:nvSpPr>
        <xdr:cNvPr id="24" name="CustomShape 1"/>
        <xdr:cNvSpPr/>
      </xdr:nvSpPr>
      <xdr:spPr>
        <a:xfrm>
          <a:off x="1248840" y="4725000"/>
          <a:ext cx="1333080" cy="6472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r">
            <a:lnSpc>
              <a:spcPct val="100000"/>
            </a:lnSpc>
          </a:pPr>
          <a:r>
            <a:rPr b="1" lang="en-US" sz="1600" spc="-1" strike="noStrike">
              <a:solidFill>
                <a:srgbClr val="ff0000"/>
              </a:solidFill>
              <a:latin typeface="Calibri"/>
            </a:rPr>
            <a:t>% of inventory</a:t>
          </a:r>
          <a:endParaRPr b="0" lang="en-US" sz="1600" spc="-1" strike="noStrike">
            <a:latin typeface="Times New Roman"/>
          </a:endParaRPr>
        </a:p>
        <a:p>
          <a:pPr algn="r">
            <a:lnSpc>
              <a:spcPct val="100000"/>
            </a:lnSpc>
          </a:pPr>
          <a:r>
            <a:rPr b="1" lang="en-US" sz="1600" spc="-1" strike="noStrike">
              <a:solidFill>
                <a:srgbClr val="ff0000"/>
              </a:solidFill>
              <a:latin typeface="Calibri"/>
            </a:rPr>
            <a:t>under water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723960</xdr:colOff>
      <xdr:row>11</xdr:row>
      <xdr:rowOff>133200</xdr:rowOff>
    </xdr:from>
    <xdr:to>
      <xdr:col>7</xdr:col>
      <xdr:colOff>1139760</xdr:colOff>
      <xdr:row>13</xdr:row>
      <xdr:rowOff>77760</xdr:rowOff>
    </xdr:to>
    <xdr:sp>
      <xdr:nvSpPr>
        <xdr:cNvPr id="25" name="CustomShape 1"/>
        <xdr:cNvSpPr/>
      </xdr:nvSpPr>
      <xdr:spPr>
        <a:xfrm>
          <a:off x="5740200" y="4753440"/>
          <a:ext cx="1504440" cy="6472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r">
            <a:lnSpc>
              <a:spcPct val="100000"/>
            </a:lnSpc>
          </a:pPr>
          <a:r>
            <a:rPr b="1" lang="en-US" sz="1600" spc="-1" strike="noStrike">
              <a:solidFill>
                <a:srgbClr val="ff0000"/>
              </a:solidFill>
              <a:latin typeface="Calibri"/>
            </a:rPr>
            <a:t>Total Water</a:t>
          </a:r>
          <a:endParaRPr b="0" lang="en-US" sz="1600" spc="-1" strike="noStrike">
            <a:latin typeface="Times New Roman"/>
          </a:endParaRPr>
        </a:p>
        <a:p>
          <a:pPr algn="r">
            <a:lnSpc>
              <a:spcPct val="100000"/>
            </a:lnSpc>
          </a:pPr>
          <a:r>
            <a:rPr b="1" lang="en-US" sz="1600" spc="-1" strike="noStrike">
              <a:solidFill>
                <a:srgbClr val="ff0000"/>
              </a:solidFill>
              <a:latin typeface="Calibri"/>
            </a:rPr>
            <a:t>Dollars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1009800</xdr:colOff>
      <xdr:row>11</xdr:row>
      <xdr:rowOff>85680</xdr:rowOff>
    </xdr:from>
    <xdr:to>
      <xdr:col>9</xdr:col>
      <xdr:colOff>56880</xdr:colOff>
      <xdr:row>13</xdr:row>
      <xdr:rowOff>75960</xdr:rowOff>
    </xdr:to>
    <xdr:sp>
      <xdr:nvSpPr>
        <xdr:cNvPr id="26" name="CustomShape 1"/>
        <xdr:cNvSpPr/>
      </xdr:nvSpPr>
      <xdr:spPr>
        <a:xfrm>
          <a:off x="6026040" y="4705920"/>
          <a:ext cx="2453400" cy="693000"/>
        </a:xfrm>
        <a:prstGeom prst="rect">
          <a:avLst/>
        </a:prstGeom>
        <a:noFill/>
        <a:ln w="3816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257040</xdr:colOff>
      <xdr:row>11</xdr:row>
      <xdr:rowOff>66600</xdr:rowOff>
    </xdr:from>
    <xdr:to>
      <xdr:col>4</xdr:col>
      <xdr:colOff>1113840</xdr:colOff>
      <xdr:row>13</xdr:row>
      <xdr:rowOff>56880</xdr:rowOff>
    </xdr:to>
    <xdr:sp>
      <xdr:nvSpPr>
        <xdr:cNvPr id="27" name="CustomShape 1"/>
        <xdr:cNvSpPr/>
      </xdr:nvSpPr>
      <xdr:spPr>
        <a:xfrm>
          <a:off x="1191600" y="4686840"/>
          <a:ext cx="2398680" cy="693000"/>
        </a:xfrm>
        <a:prstGeom prst="rect">
          <a:avLst/>
        </a:prstGeom>
        <a:noFill/>
        <a:ln w="38160">
          <a:solidFill>
            <a:srgbClr val="ff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RowHeight="12.75" zeroHeight="false" outlineLevelRow="0" outlineLevelCol="0"/>
  <cols>
    <col collapsed="false" customWidth="true" hidden="false" outlineLevel="0" max="1" min="1" style="0" width="4.57"/>
    <col collapsed="false" customWidth="true" hidden="false" outlineLevel="0" max="2" min="2" style="0" width="11.42"/>
    <col collapsed="false" customWidth="true" hidden="false" outlineLevel="0" max="3" min="3" style="0" width="6.15"/>
    <col collapsed="false" customWidth="true" hidden="false" outlineLevel="0" max="5" min="4" style="0" width="18.14"/>
    <col collapsed="false" customWidth="true" hidden="false" outlineLevel="0" max="6" min="6" style="0" width="17.86"/>
    <col collapsed="false" customWidth="true" hidden="false" outlineLevel="0" max="7" min="7" style="0" width="17.58"/>
    <col collapsed="false" customWidth="true" hidden="false" outlineLevel="0" max="9" min="8" style="0" width="18.42"/>
    <col collapsed="false" customWidth="true" hidden="false" outlineLevel="0" max="10" min="10" style="0" width="15.42"/>
    <col collapsed="false" customWidth="true" hidden="false" outlineLevel="0" max="1025" min="11" style="0" width="8.67"/>
  </cols>
  <sheetData>
    <row r="1" customFormat="false" ht="20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9.95" hidden="false" customHeight="true" outlineLevel="0" collapsed="false">
      <c r="A2" s="1"/>
      <c r="B2" s="1"/>
      <c r="C2" s="1"/>
      <c r="D2" s="2" t="s">
        <v>0</v>
      </c>
      <c r="E2" s="2"/>
      <c r="F2" s="2"/>
      <c r="G2" s="2"/>
      <c r="H2" s="2"/>
      <c r="I2" s="2"/>
      <c r="J2" s="1"/>
      <c r="K2" s="1"/>
    </row>
    <row r="3" customFormat="false" ht="39.95" hidden="false" customHeight="true" outlineLevel="0" collapsed="false">
      <c r="A3" s="1"/>
      <c r="B3" s="1"/>
      <c r="C3" s="1"/>
      <c r="D3" s="3" t="s">
        <v>1</v>
      </c>
      <c r="E3" s="3"/>
      <c r="F3" s="3"/>
      <c r="G3" s="3"/>
      <c r="H3" s="3"/>
      <c r="I3" s="3"/>
      <c r="J3" s="1"/>
      <c r="K3" s="1"/>
    </row>
    <row r="4" customFormat="false" ht="39.95" hidden="false" customHeight="true" outlineLevel="0" collapsed="false">
      <c r="A4" s="1"/>
      <c r="B4" s="1"/>
      <c r="C4" s="1"/>
      <c r="D4" s="4" t="s">
        <v>2</v>
      </c>
      <c r="E4" s="5" t="s">
        <v>3</v>
      </c>
      <c r="F4" s="6" t="s">
        <v>4</v>
      </c>
      <c r="G4" s="5" t="s">
        <v>5</v>
      </c>
      <c r="H4" s="7" t="s">
        <v>6</v>
      </c>
      <c r="I4" s="8" t="s">
        <v>7</v>
      </c>
      <c r="J4" s="9" t="s">
        <v>8</v>
      </c>
      <c r="K4" s="1"/>
    </row>
    <row r="5" customFormat="false" ht="39.95" hidden="false" customHeight="true" outlineLevel="0" collapsed="false">
      <c r="A5" s="1"/>
      <c r="B5" s="10" t="s">
        <v>9</v>
      </c>
      <c r="C5" s="10"/>
      <c r="D5" s="11" t="n">
        <v>42</v>
      </c>
      <c r="E5" s="12" t="n">
        <v>6</v>
      </c>
      <c r="F5" s="13" t="n">
        <v>10</v>
      </c>
      <c r="G5" s="14" t="n">
        <v>6</v>
      </c>
      <c r="H5" s="15" t="n">
        <v>7</v>
      </c>
      <c r="I5" s="16" t="n">
        <v>14</v>
      </c>
      <c r="J5" s="17" t="n">
        <f aca="false">SUM(D5:I5)</f>
        <v>85</v>
      </c>
      <c r="K5" s="1"/>
    </row>
    <row r="6" customFormat="false" ht="39.95" hidden="false" customHeight="true" outlineLevel="0" collapsed="false">
      <c r="A6" s="1"/>
      <c r="B6" s="18" t="s">
        <v>10</v>
      </c>
      <c r="C6" s="18"/>
      <c r="D6" s="19" t="n">
        <v>1126602</v>
      </c>
      <c r="E6" s="20" t="n">
        <v>163120</v>
      </c>
      <c r="F6" s="21" t="n">
        <v>361079</v>
      </c>
      <c r="G6" s="22" t="n">
        <v>166917</v>
      </c>
      <c r="H6" s="23" t="n">
        <v>218397</v>
      </c>
      <c r="I6" s="24" t="n">
        <v>420154</v>
      </c>
      <c r="J6" s="25" t="n">
        <f aca="false">SUM(D6:I6)</f>
        <v>2456269</v>
      </c>
      <c r="K6" s="1"/>
    </row>
    <row r="7" customFormat="false" ht="94.5" hidden="false" customHeight="true" outlineLevel="0" collapsed="false">
      <c r="A7" s="1"/>
      <c r="B7" s="1"/>
      <c r="C7" s="1"/>
      <c r="D7" s="26"/>
      <c r="E7" s="27"/>
      <c r="F7" s="28"/>
      <c r="G7" s="29"/>
      <c r="H7" s="30"/>
      <c r="I7" s="31"/>
      <c r="J7" s="32"/>
      <c r="K7" s="1"/>
    </row>
    <row r="8" customFormat="false" ht="39.75" hidden="false" customHeight="true" outlineLevel="0" collapsed="false">
      <c r="A8" s="1"/>
      <c r="B8" s="1"/>
      <c r="C8" s="1"/>
      <c r="D8" s="33" t="n">
        <f aca="false">D5</f>
        <v>42</v>
      </c>
      <c r="E8" s="33" t="n">
        <f aca="false">SUM(E5:F5)</f>
        <v>16</v>
      </c>
      <c r="F8" s="34" t="s">
        <v>11</v>
      </c>
      <c r="G8" s="34"/>
      <c r="H8" s="35" t="n">
        <f aca="false">SUM(G5:H5)</f>
        <v>13</v>
      </c>
      <c r="I8" s="36" t="n">
        <f aca="false">I5</f>
        <v>14</v>
      </c>
      <c r="J8" s="1"/>
      <c r="K8" s="1"/>
    </row>
    <row r="9" customFormat="false" ht="39.95" hidden="false" customHeight="true" outlineLevel="0" collapsed="false">
      <c r="A9" s="1"/>
      <c r="B9" s="1"/>
      <c r="C9" s="1"/>
      <c r="D9" s="37" t="n">
        <f aca="false">D6</f>
        <v>1126602</v>
      </c>
      <c r="E9" s="38" t="n">
        <f aca="false">SUM(E6:F6)</f>
        <v>524199</v>
      </c>
      <c r="F9" s="39" t="s">
        <v>10</v>
      </c>
      <c r="G9" s="39"/>
      <c r="H9" s="40" t="n">
        <f aca="false">SUM(G6:H6)</f>
        <v>385314</v>
      </c>
      <c r="I9" s="37" t="n">
        <f aca="false">I6</f>
        <v>420154</v>
      </c>
      <c r="J9" s="41" t="n">
        <f aca="false">H9+I9</f>
        <v>805468</v>
      </c>
      <c r="K9" s="1"/>
    </row>
    <row r="10" customFormat="false" ht="13.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5" customFormat="false" ht="12.75" hidden="false" customHeight="false" outlineLevel="0" collapsed="false">
      <c r="C15" s="42"/>
      <c r="D15" s="42" t="s">
        <v>12</v>
      </c>
      <c r="E15" s="42" t="s">
        <v>13</v>
      </c>
      <c r="F15" s="42" t="s">
        <v>14</v>
      </c>
    </row>
    <row r="16" customFormat="false" ht="12.75" hidden="false" customHeight="false" outlineLevel="0" collapsed="false">
      <c r="C16" s="42" t="s">
        <v>15</v>
      </c>
      <c r="D16" s="43" t="n">
        <f aca="false">D9</f>
        <v>1126602</v>
      </c>
      <c r="E16" s="43" t="n">
        <f aca="false">E9</f>
        <v>524199</v>
      </c>
      <c r="F16" s="43" t="n">
        <f aca="false">H9</f>
        <v>385314</v>
      </c>
    </row>
    <row r="17" customFormat="false" ht="12.75" hidden="false" customHeight="false" outlineLevel="0" collapsed="false">
      <c r="C17" s="42" t="s">
        <v>16</v>
      </c>
      <c r="D17" s="42" t="n">
        <f aca="false">D8</f>
        <v>42</v>
      </c>
      <c r="E17" s="42" t="n">
        <f aca="false">E8</f>
        <v>16</v>
      </c>
      <c r="F17" s="42" t="n">
        <f aca="false">H8</f>
        <v>13</v>
      </c>
    </row>
  </sheetData>
  <sheetProtection sheet="true" objects="true" scenarios="true"/>
  <mergeCells count="6">
    <mergeCell ref="D2:I2"/>
    <mergeCell ref="D3:I3"/>
    <mergeCell ref="B5:C5"/>
    <mergeCell ref="B6:C6"/>
    <mergeCell ref="F8:G8"/>
    <mergeCell ref="F9:G9"/>
  </mergeCells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12 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>
    <row r="1" customFormat="false" ht="12.75" hidden="false" customHeight="false" outlineLevel="0" collapsed="false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customFormat="false" ht="12.75" hidden="false" customHeight="false" outlineLevel="0" collapsed="false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customFormat="false" ht="12.75" hidden="false" customHeight="false" outlineLevel="0" collapsed="false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customFormat="false" ht="12.75" hidden="false" customHeight="false" outlineLevel="0" collapsed="false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customFormat="false" ht="12.75" hidden="false" customHeight="false" outlineLevel="0" collapsed="false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customFormat="false" ht="12.75" hidden="false" customHeight="false" outlineLevel="0" collapsed="false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customFormat="false" ht="12.75" hidden="false" customHeight="false" outlineLevel="0" collapsed="false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customFormat="false" ht="12.75" hidden="false" customHeight="false" outlineLevel="0" collapsed="false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customFormat="false" ht="12.75" hidden="false" customHeight="false" outlineLevel="0" collapsed="false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customFormat="false" ht="12.75" hidden="false" customHeight="false" outlineLevel="0" collapsed="false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customFormat="false" ht="12.75" hidden="false" customHeight="false" outlineLevel="0" collapsed="false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customFormat="false" ht="12.75" hidden="false" customHeight="false" outlineLevel="0" collapsed="false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customFormat="false" ht="12.75" hidden="false" customHeight="false" outlineLevel="0" collapsed="false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customFormat="false" ht="12.75" hidden="false" customHeight="false" outlineLevel="0" collapsed="false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customFormat="false" ht="12.75" hidden="false" customHeight="false" outlineLevel="0" collapsed="false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customFormat="false" ht="12.75" hidden="false" customHeight="false" outlineLevel="0" collapsed="false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customFormat="false" ht="12.75" hidden="false" customHeight="false" outlineLevel="0" collapsed="false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customFormat="false" ht="12.75" hidden="false" customHeight="false" outlineLevel="0" collapsed="false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customFormat="false" ht="12.75" hidden="false" customHeight="false" outlineLevel="0" collapsed="false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customFormat="false" ht="12.75" hidden="false" customHeight="false" outlineLevel="0" collapsed="false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customFormat="false" ht="12.75" hidden="false" customHeight="false" outlineLevel="0" collapsed="false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</row>
    <row r="23" customFormat="false" ht="12.75" hidden="false" customHeight="false" outlineLevel="0" collapsed="false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</row>
    <row r="24" customFormat="false" ht="12.75" hidden="false" customHeight="false" outlineLevel="0" collapsed="false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5" customFormat="false" ht="12.75" hidden="false" customHeight="false" outlineLevel="0" collapsed="false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</row>
    <row r="26" customFormat="false" ht="12.75" hidden="false" customHeight="false" outlineLevel="0" collapsed="false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customFormat="false" ht="12.75" hidden="false" customHeight="false" outlineLevel="0" collapsed="false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customFormat="false" ht="12.75" hidden="false" customHeight="false" outlineLevel="0" collapsed="false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customFormat="false" ht="12.75" hidden="false" customHeight="false" outlineLevel="0" collapsed="false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customFormat="false" ht="3.6" hidden="false" customHeight="true" outlineLevel="0" collapsed="false">
      <c r="A30" s="44"/>
      <c r="B30" s="44"/>
      <c r="C30" s="44"/>
      <c r="D30" s="44"/>
      <c r="E30" s="45" t="s">
        <v>12</v>
      </c>
      <c r="F30" s="45" t="s">
        <v>13</v>
      </c>
      <c r="G30" s="45" t="s">
        <v>14</v>
      </c>
      <c r="H30" s="45" t="s">
        <v>17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customFormat="false" ht="5.45" hidden="false" customHeight="true" outlineLevel="0" collapsed="false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customFormat="false" ht="12.75" hidden="false" customHeight="fals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customFormat="false" ht="12.7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customFormat="false" ht="12.75" hidden="false" customHeight="false" outlineLevel="0" collapsed="false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customFormat="false" ht="12.75" hidden="false" customHeight="false" outlineLevel="0" collapsed="false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customFormat="false" ht="12.75" hidden="false" customHeight="false" outlineLevel="0" collapsed="false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customFormat="false" ht="12.75" hidden="false" customHeight="false" outlineLevel="0" collapsed="false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customFormat="false" ht="12.75" hidden="false" customHeight="false" outlineLevel="0" collapsed="false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customFormat="false" ht="12.75" hidden="false" customHeight="false" outlineLevel="0" collapsed="false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customFormat="false" ht="12.75" hidden="false" customHeight="false" outlineLevel="0" collapsed="false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customFormat="false" ht="12.75" hidden="false" customHeight="false" outlineLevel="0" collapsed="false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  <row r="42" customFormat="false" ht="12.75" hidden="false" customHeight="false" outlineLevel="0" collapsed="false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</row>
    <row r="43" customFormat="false" ht="12.75" hidden="false" customHeight="false" outlineLevel="0" collapsed="false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</sheetData>
  <sheetProtection sheet="true" objects="true" scenarios="true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12 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>
    <row r="1" customFormat="false" ht="12.75" hidden="false" customHeight="false" outlineLevel="0" collapsed="false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customFormat="false" ht="12.75" hidden="false" customHeight="false" outlineLevel="0" collapsed="false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customFormat="false" ht="12.75" hidden="false" customHeight="false" outlineLevel="0" collapsed="false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customFormat="false" ht="12.75" hidden="false" customHeight="false" outlineLevel="0" collapsed="false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customFormat="false" ht="12.75" hidden="false" customHeight="false" outlineLevel="0" collapsed="false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customFormat="false" ht="12.75" hidden="false" customHeight="false" outlineLevel="0" collapsed="false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customFormat="false" ht="12.75" hidden="false" customHeight="false" outlineLevel="0" collapsed="false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customFormat="false" ht="12.75" hidden="false" customHeight="false" outlineLevel="0" collapsed="false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customFormat="false" ht="12.75" hidden="false" customHeight="false" outlineLevel="0" collapsed="false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customFormat="false" ht="12.75" hidden="false" customHeight="false" outlineLevel="0" collapsed="false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customFormat="false" ht="12.75" hidden="false" customHeight="false" outlineLevel="0" collapsed="false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customFormat="false" ht="12.75" hidden="false" customHeight="false" outlineLevel="0" collapsed="false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customFormat="false" ht="12.75" hidden="false" customHeight="false" outlineLevel="0" collapsed="false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customFormat="false" ht="12.75" hidden="false" customHeight="false" outlineLevel="0" collapsed="false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customFormat="false" ht="12.75" hidden="false" customHeight="false" outlineLevel="0" collapsed="false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customFormat="false" ht="12.75" hidden="false" customHeight="false" outlineLevel="0" collapsed="false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customFormat="false" ht="12.75" hidden="false" customHeight="false" outlineLevel="0" collapsed="false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customFormat="false" ht="12.75" hidden="false" customHeight="false" outlineLevel="0" collapsed="false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customFormat="false" ht="12.75" hidden="false" customHeight="false" outlineLevel="0" collapsed="false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customFormat="false" ht="12.75" hidden="false" customHeight="false" outlineLevel="0" collapsed="false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customFormat="false" ht="12.75" hidden="false" customHeight="false" outlineLevel="0" collapsed="false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</row>
    <row r="23" customFormat="false" ht="12.75" hidden="false" customHeight="false" outlineLevel="0" collapsed="false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</row>
    <row r="24" customFormat="false" ht="12.75" hidden="false" customHeight="false" outlineLevel="0" collapsed="false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5" customFormat="false" ht="12.75" hidden="false" customHeight="false" outlineLevel="0" collapsed="false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</row>
    <row r="26" customFormat="false" ht="12.75" hidden="false" customHeight="false" outlineLevel="0" collapsed="false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customFormat="false" ht="12.75" hidden="false" customHeight="false" outlineLevel="0" collapsed="false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customFormat="false" ht="12.75" hidden="false" customHeight="false" outlineLevel="0" collapsed="false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customFormat="false" ht="12.75" hidden="false" customHeight="false" outlineLevel="0" collapsed="false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customFormat="false" ht="3.6" hidden="false" customHeight="true" outlineLevel="0" collapsed="false">
      <c r="A30" s="44"/>
      <c r="B30" s="44"/>
      <c r="C30" s="44"/>
      <c r="D30" s="44"/>
      <c r="E30" s="45" t="s">
        <v>12</v>
      </c>
      <c r="F30" s="45" t="s">
        <v>13</v>
      </c>
      <c r="G30" s="45" t="s">
        <v>14</v>
      </c>
      <c r="H30" s="45" t="s">
        <v>17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customFormat="false" ht="5.45" hidden="false" customHeight="true" outlineLevel="0" collapsed="false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customFormat="false" ht="12.75" hidden="false" customHeight="fals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customFormat="false" ht="12.7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customFormat="false" ht="12.75" hidden="false" customHeight="false" outlineLevel="0" collapsed="false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customFormat="false" ht="12.75" hidden="false" customHeight="false" outlineLevel="0" collapsed="false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customFormat="false" ht="12.75" hidden="false" customHeight="false" outlineLevel="0" collapsed="false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customFormat="false" ht="12.75" hidden="false" customHeight="false" outlineLevel="0" collapsed="false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customFormat="false" ht="12.75" hidden="false" customHeight="false" outlineLevel="0" collapsed="false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customFormat="false" ht="12.75" hidden="false" customHeight="false" outlineLevel="0" collapsed="false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customFormat="false" ht="12.75" hidden="false" customHeight="false" outlineLevel="0" collapsed="false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customFormat="false" ht="12.75" hidden="false" customHeight="false" outlineLevel="0" collapsed="false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  <row r="42" customFormat="false" ht="12.75" hidden="false" customHeight="false" outlineLevel="0" collapsed="false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</row>
    <row r="43" customFormat="false" ht="12.75" hidden="false" customHeight="false" outlineLevel="0" collapsed="false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</sheetData>
  <sheetProtection sheet="true" objects="true" scenarios="true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1" sqref="A12 G13"/>
    </sheetView>
  </sheetViews>
  <sheetFormatPr defaultRowHeight="12.75" zeroHeight="false" outlineLevelRow="0" outlineLevelCol="0"/>
  <cols>
    <col collapsed="false" customWidth="true" hidden="false" outlineLevel="0" max="1" min="1" style="0" width="4.57"/>
    <col collapsed="false" customWidth="true" hidden="false" outlineLevel="0" max="3" min="2" style="0" width="18.14"/>
    <col collapsed="false" customWidth="true" hidden="false" outlineLevel="0" max="4" min="4" style="0" width="17.86"/>
    <col collapsed="false" customWidth="true" hidden="false" outlineLevel="0" max="5" min="5" style="0" width="15.42"/>
    <col collapsed="false" customWidth="true" hidden="false" outlineLevel="0" max="7" min="6" style="0" width="16.42"/>
    <col collapsed="false" customWidth="true" hidden="false" outlineLevel="0" max="8" min="8" style="0" width="18.58"/>
    <col collapsed="false" customWidth="true" hidden="false" outlineLevel="0" max="9" min="9" style="0" width="3.99"/>
    <col collapsed="false" customWidth="true" hidden="false" outlineLevel="0" max="1025" min="10" style="0" width="8.67"/>
  </cols>
  <sheetData>
    <row r="1" customFormat="false" ht="20.25" hidden="false" customHeight="true" outlineLevel="0" collapsed="false">
      <c r="A1" s="46"/>
      <c r="B1" s="46"/>
      <c r="C1" s="46"/>
      <c r="D1" s="46"/>
      <c r="E1" s="46"/>
      <c r="F1" s="46"/>
      <c r="G1" s="46"/>
      <c r="H1" s="46"/>
      <c r="I1" s="46"/>
    </row>
    <row r="2" customFormat="false" ht="20.45" hidden="false" customHeight="true" outlineLevel="0" collapsed="false">
      <c r="A2" s="46"/>
      <c r="B2" s="47" t="s">
        <v>0</v>
      </c>
      <c r="C2" s="47"/>
      <c r="D2" s="47"/>
      <c r="E2" s="47"/>
      <c r="F2" s="47"/>
      <c r="G2" s="47"/>
      <c r="H2" s="48"/>
      <c r="I2" s="46"/>
    </row>
    <row r="3" customFormat="false" ht="39.6" hidden="true" customHeight="true" outlineLevel="0" collapsed="false">
      <c r="A3" s="46"/>
      <c r="B3" s="49" t="s">
        <v>1</v>
      </c>
      <c r="C3" s="49"/>
      <c r="D3" s="49"/>
      <c r="E3" s="49"/>
      <c r="F3" s="49"/>
      <c r="G3" s="49"/>
      <c r="H3" s="50"/>
      <c r="I3" s="46"/>
    </row>
    <row r="4" customFormat="false" ht="39.6" hidden="true" customHeight="true" outlineLevel="0" collapsed="false">
      <c r="A4" s="46"/>
      <c r="B4" s="51" t="s">
        <v>2</v>
      </c>
      <c r="C4" s="52" t="s">
        <v>3</v>
      </c>
      <c r="D4" s="53" t="s">
        <v>4</v>
      </c>
      <c r="E4" s="52" t="s">
        <v>5</v>
      </c>
      <c r="F4" s="54" t="s">
        <v>18</v>
      </c>
      <c r="G4" s="55" t="s">
        <v>7</v>
      </c>
      <c r="H4" s="56" t="s">
        <v>8</v>
      </c>
      <c r="I4" s="46"/>
    </row>
    <row r="5" customFormat="false" ht="39.6" hidden="true" customHeight="true" outlineLevel="0" collapsed="false">
      <c r="A5" s="46"/>
      <c r="B5" s="57" t="n">
        <f aca="false">'Stock Analysis'!D5</f>
        <v>42</v>
      </c>
      <c r="C5" s="57" t="n">
        <f aca="false">'Stock Analysis'!E5</f>
        <v>6</v>
      </c>
      <c r="D5" s="57" t="n">
        <f aca="false">'Stock Analysis'!F5</f>
        <v>10</v>
      </c>
      <c r="E5" s="57" t="n">
        <f aca="false">'Stock Analysis'!G5</f>
        <v>6</v>
      </c>
      <c r="F5" s="57" t="n">
        <f aca="false">'Stock Analysis'!H5</f>
        <v>7</v>
      </c>
      <c r="G5" s="57" t="n">
        <f aca="false">'Stock Analysis'!I5</f>
        <v>14</v>
      </c>
      <c r="H5" s="58" t="n">
        <f aca="false">SUM(B5:F5)</f>
        <v>71</v>
      </c>
      <c r="I5" s="46"/>
    </row>
    <row r="6" customFormat="false" ht="39.95" hidden="true" customHeight="true" outlineLevel="0" collapsed="false">
      <c r="A6" s="46"/>
      <c r="B6" s="59" t="n">
        <f aca="false">'Stock Analysis'!D6</f>
        <v>1126602</v>
      </c>
      <c r="C6" s="60" t="n">
        <f aca="false">'Stock Analysis'!E6</f>
        <v>163120</v>
      </c>
      <c r="D6" s="61" t="n">
        <f aca="false">'Stock Analysis'!F6</f>
        <v>361079</v>
      </c>
      <c r="E6" s="62" t="n">
        <f aca="false">'Stock Analysis'!G6</f>
        <v>166917</v>
      </c>
      <c r="F6" s="63" t="n">
        <f aca="false">'Stock Analysis'!H6</f>
        <v>218397</v>
      </c>
      <c r="G6" s="63" t="n">
        <f aca="false">'Stock Analysis'!I6</f>
        <v>420154</v>
      </c>
      <c r="H6" s="64" t="n">
        <f aca="false">SUM(B6:G6)</f>
        <v>2456269</v>
      </c>
      <c r="I6" s="46"/>
    </row>
    <row r="7" customFormat="false" ht="94.5" hidden="false" customHeight="true" outlineLevel="0" collapsed="false">
      <c r="A7" s="46"/>
      <c r="B7" s="65"/>
      <c r="C7" s="66"/>
      <c r="D7" s="67"/>
      <c r="E7" s="68"/>
      <c r="F7" s="69"/>
      <c r="G7" s="31"/>
      <c r="H7" s="70"/>
      <c r="I7" s="46"/>
    </row>
    <row r="8" customFormat="false" ht="30" hidden="false" customHeight="true" outlineLevel="0" collapsed="false">
      <c r="A8" s="46"/>
      <c r="B8" s="71" t="n">
        <f aca="false">B5</f>
        <v>42</v>
      </c>
      <c r="C8" s="71" t="n">
        <f aca="false">SUM(C5:D5)</f>
        <v>16</v>
      </c>
      <c r="D8" s="72" t="s">
        <v>11</v>
      </c>
      <c r="E8" s="72"/>
      <c r="F8" s="73" t="n">
        <f aca="false">SUM(E5:F5)</f>
        <v>13</v>
      </c>
      <c r="G8" s="74" t="n">
        <f aca="false">G5</f>
        <v>14</v>
      </c>
      <c r="H8" s="75" t="n">
        <f aca="false">SUM(B8+C8+F8+G8)</f>
        <v>85</v>
      </c>
      <c r="I8" s="46"/>
    </row>
    <row r="9" customFormat="false" ht="28.5" hidden="false" customHeight="true" outlineLevel="0" collapsed="false">
      <c r="A9" s="46"/>
      <c r="B9" s="76" t="n">
        <f aca="false">B6</f>
        <v>1126602</v>
      </c>
      <c r="C9" s="77" t="n">
        <f aca="false">SUM(C6:D6)</f>
        <v>524199</v>
      </c>
      <c r="D9" s="78" t="s">
        <v>10</v>
      </c>
      <c r="E9" s="78"/>
      <c r="F9" s="79" t="n">
        <f aca="false">SUM(E6:F6)</f>
        <v>385314</v>
      </c>
      <c r="G9" s="80" t="n">
        <f aca="false">G6</f>
        <v>420154</v>
      </c>
      <c r="H9" s="81" t="n">
        <f aca="false">SUM(B9+C9+F9+G9)</f>
        <v>2456269</v>
      </c>
      <c r="I9" s="46"/>
    </row>
    <row r="10" customFormat="false" ht="19.5" hidden="false" customHeight="false" outlineLevel="0" collapsed="false">
      <c r="A10" s="46"/>
      <c r="B10" s="82"/>
      <c r="C10" s="83"/>
      <c r="D10" s="84"/>
      <c r="E10" s="85"/>
      <c r="F10" s="86"/>
      <c r="G10" s="86"/>
      <c r="H10" s="46"/>
      <c r="I10" s="46"/>
    </row>
    <row r="11" customFormat="false" ht="28.35" hidden="false" customHeight="true" outlineLevel="0" collapsed="false">
      <c r="A11" s="46"/>
      <c r="B11" s="87" t="n">
        <f aca="false">IF(ISERROR(B8/H8),"0",(B8/H8))</f>
        <v>0.494117647058824</v>
      </c>
      <c r="C11" s="88" t="n">
        <f aca="false">IF(ISERROR(C8/H8),"0",C8/H8)</f>
        <v>0.188235294117647</v>
      </c>
      <c r="D11" s="89" t="s">
        <v>19</v>
      </c>
      <c r="E11" s="89"/>
      <c r="F11" s="90" t="n">
        <f aca="false">IF(ISERROR(F8/H8),"0",(F8/H8))</f>
        <v>0.152941176470588</v>
      </c>
      <c r="G11" s="90" t="n">
        <f aca="false">IF(ISERROR(G8/H8),"0",(G8/H8))</f>
        <v>0.164705882352941</v>
      </c>
      <c r="H11" s="46"/>
      <c r="I11" s="46"/>
    </row>
    <row r="12" customFormat="false" ht="23.45" hidden="false" customHeight="true" outlineLevel="0" collapsed="false">
      <c r="A12" s="46"/>
      <c r="B12" s="91" t="n">
        <f aca="false">IF(ISERROR(B6/H9),"0",(B6/H9))</f>
        <v>0.458663932981282</v>
      </c>
      <c r="C12" s="92" t="n">
        <f aca="false">IF(ISERROR(C9/H9),"0",C9/H9)</f>
        <v>0.213412700319061</v>
      </c>
      <c r="D12" s="93" t="s">
        <v>20</v>
      </c>
      <c r="E12" s="93"/>
      <c r="F12" s="94" t="n">
        <f aca="false">IF(ISERROR(F9/H9),"0",(F9/H9))</f>
        <v>0.156869626250219</v>
      </c>
      <c r="G12" s="94" t="n">
        <f aca="false">IF(ISERROR(G9/H9),"0",(G9/H9))</f>
        <v>0.171053740449438</v>
      </c>
      <c r="H12" s="46"/>
      <c r="I12" s="46"/>
    </row>
    <row r="13" customFormat="false" ht="22.5" hidden="false" customHeight="true" outlineLevel="0" collapsed="false">
      <c r="A13" s="46"/>
      <c r="B13" s="95"/>
      <c r="C13" s="96"/>
      <c r="D13" s="84"/>
      <c r="E13" s="85"/>
      <c r="F13" s="97" t="s">
        <v>21</v>
      </c>
      <c r="G13" s="98"/>
      <c r="H13" s="46"/>
      <c r="I13" s="46"/>
    </row>
    <row r="14" customFormat="false" ht="28.5" hidden="false" customHeight="true" outlineLevel="0" collapsed="false">
      <c r="A14" s="46"/>
      <c r="B14" s="99" t="n">
        <f aca="false">IF(ISERROR(B9/B8),"0",B9/B8)</f>
        <v>26823.8571428571</v>
      </c>
      <c r="C14" s="99" t="n">
        <f aca="false">IF(ISERROR(C9/C8),"0",C9/C8)</f>
        <v>32762.4375</v>
      </c>
      <c r="D14" s="100" t="s">
        <v>22</v>
      </c>
      <c r="E14" s="100"/>
      <c r="F14" s="101" t="n">
        <f aca="false">IF(ISERROR(F9/F8),"0",F9/F8)</f>
        <v>29639.5384615385</v>
      </c>
      <c r="G14" s="79" t="n">
        <f aca="false">IF(ISERROR(G9/G8),"0",G9/G8)</f>
        <v>30011</v>
      </c>
      <c r="H14" s="46"/>
      <c r="I14" s="46"/>
    </row>
    <row r="15" customFormat="false" ht="26.45" hidden="false" customHeight="true" outlineLevel="0" collapsed="false">
      <c r="A15" s="46"/>
      <c r="B15" s="46"/>
      <c r="C15" s="46"/>
      <c r="D15" s="46"/>
      <c r="E15" s="46"/>
      <c r="F15" s="46"/>
      <c r="G15" s="46"/>
      <c r="H15" s="46"/>
      <c r="I15" s="46"/>
    </row>
  </sheetData>
  <sheetProtection sheet="true" objects="true" scenarios="true"/>
  <mergeCells count="7">
    <mergeCell ref="B2:G2"/>
    <mergeCell ref="B3:G3"/>
    <mergeCell ref="D8:E8"/>
    <mergeCell ref="D9:E9"/>
    <mergeCell ref="D11:E11"/>
    <mergeCell ref="D12:E12"/>
    <mergeCell ref="D14:E14"/>
  </mergeCells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1" sqref="A12 E9"/>
    </sheetView>
  </sheetViews>
  <sheetFormatPr defaultRowHeight="12.75" zeroHeight="false" outlineLevelRow="0" outlineLevelCol="0"/>
  <cols>
    <col collapsed="false" customWidth="true" hidden="false" outlineLevel="0" max="1" min="1" style="0" width="4.57"/>
    <col collapsed="false" customWidth="true" hidden="false" outlineLevel="0" max="2" min="2" style="0" width="8.67"/>
    <col collapsed="false" customWidth="true" hidden="false" outlineLevel="0" max="3" min="3" style="0" width="6.42"/>
    <col collapsed="false" customWidth="true" hidden="false" outlineLevel="0" max="4" min="4" style="0" width="15.42"/>
    <col collapsed="false" customWidth="true" hidden="false" outlineLevel="0" max="5" min="5" style="0" width="18.14"/>
    <col collapsed="false" customWidth="true" hidden="false" outlineLevel="0" max="6" min="6" style="0" width="17.86"/>
    <col collapsed="false" customWidth="true" hidden="false" outlineLevel="0" max="7" min="7" style="0" width="15.42"/>
    <col collapsed="false" customWidth="true" hidden="false" outlineLevel="0" max="9" min="8" style="0" width="16.42"/>
    <col collapsed="false" customWidth="true" hidden="false" outlineLevel="0" max="10" min="10" style="0" width="15.42"/>
    <col collapsed="false" customWidth="true" hidden="false" outlineLevel="0" max="11" min="11" style="102" width="5.86"/>
    <col collapsed="false" customWidth="true" hidden="false" outlineLevel="0" max="1025" min="12" style="0" width="8.67"/>
  </cols>
  <sheetData>
    <row r="1" customFormat="false" ht="24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9.95" hidden="false" customHeight="true" outlineLevel="0" collapsed="false">
      <c r="A2" s="1"/>
      <c r="B2" s="1"/>
      <c r="C2" s="1"/>
      <c r="D2" s="103" t="s">
        <v>23</v>
      </c>
      <c r="E2" s="103"/>
      <c r="F2" s="103"/>
      <c r="G2" s="103"/>
      <c r="H2" s="103"/>
      <c r="I2" s="103"/>
      <c r="J2" s="104"/>
      <c r="K2" s="1"/>
    </row>
    <row r="3" customFormat="false" ht="26.25" hidden="false" customHeight="true" outlineLevel="0" collapsed="false">
      <c r="A3" s="1"/>
      <c r="B3" s="105"/>
      <c r="C3" s="105"/>
      <c r="D3" s="106" t="s">
        <v>1</v>
      </c>
      <c r="E3" s="106"/>
      <c r="F3" s="106"/>
      <c r="G3" s="106"/>
      <c r="H3" s="106"/>
      <c r="I3" s="106"/>
      <c r="J3" s="107"/>
      <c r="K3" s="1"/>
    </row>
    <row r="4" customFormat="false" ht="29.25" hidden="false" customHeight="true" outlineLevel="0" collapsed="false">
      <c r="A4" s="1"/>
      <c r="B4" s="105"/>
      <c r="C4" s="105"/>
      <c r="D4" s="108" t="s">
        <v>2</v>
      </c>
      <c r="E4" s="109" t="s">
        <v>3</v>
      </c>
      <c r="F4" s="110" t="s">
        <v>4</v>
      </c>
      <c r="G4" s="109" t="s">
        <v>5</v>
      </c>
      <c r="H4" s="111" t="s">
        <v>18</v>
      </c>
      <c r="I4" s="55" t="s">
        <v>7</v>
      </c>
      <c r="J4" s="112" t="s">
        <v>8</v>
      </c>
      <c r="K4" s="1"/>
    </row>
    <row r="5" customFormat="false" ht="29.1" hidden="false" customHeight="true" outlineLevel="0" collapsed="false">
      <c r="A5" s="1"/>
      <c r="B5" s="113" t="s">
        <v>10</v>
      </c>
      <c r="C5" s="113"/>
      <c r="D5" s="114" t="n">
        <f aca="false">'Stock Analysis'!D6</f>
        <v>1126602</v>
      </c>
      <c r="E5" s="115" t="n">
        <f aca="false">'Stock Analysis'!E6</f>
        <v>163120</v>
      </c>
      <c r="F5" s="116" t="n">
        <f aca="false">'Stock Analysis'!F6</f>
        <v>361079</v>
      </c>
      <c r="G5" s="117" t="n">
        <f aca="false">'Stock Analysis'!G6</f>
        <v>166917</v>
      </c>
      <c r="H5" s="118" t="n">
        <f aca="false">'Stock Analysis'!H6</f>
        <v>218397</v>
      </c>
      <c r="I5" s="63" t="n">
        <f aca="false">'Stock Analysis'!I6</f>
        <v>420154</v>
      </c>
      <c r="J5" s="119" t="n">
        <f aca="false">'Stock Analysis'!J6</f>
        <v>2456269</v>
      </c>
      <c r="K5" s="1"/>
    </row>
    <row r="6" customFormat="false" ht="94.5" hidden="false" customHeight="true" outlineLevel="0" collapsed="false">
      <c r="A6" s="1"/>
      <c r="B6" s="1"/>
      <c r="C6" s="1"/>
      <c r="D6" s="120"/>
      <c r="E6" s="121"/>
      <c r="F6" s="28"/>
      <c r="G6" s="29"/>
      <c r="H6" s="30"/>
      <c r="I6" s="31"/>
      <c r="J6" s="32"/>
      <c r="K6" s="1"/>
    </row>
    <row r="7" customFormat="false" ht="27" hidden="false" customHeight="true" outlineLevel="0" collapsed="false">
      <c r="A7" s="1"/>
      <c r="B7" s="1"/>
      <c r="C7" s="1"/>
      <c r="D7" s="122"/>
      <c r="E7" s="123" t="n">
        <f aca="false">SUM(E5:F5)</f>
        <v>524199</v>
      </c>
      <c r="F7" s="124" t="s">
        <v>10</v>
      </c>
      <c r="G7" s="124"/>
      <c r="H7" s="80" t="n">
        <f aca="false">SUM(G5:H5)</f>
        <v>385314</v>
      </c>
      <c r="I7" s="80" t="n">
        <f aca="false">I5</f>
        <v>420154</v>
      </c>
      <c r="J7" s="1"/>
      <c r="K7" s="1"/>
    </row>
    <row r="8" customFormat="false" ht="14.2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customFormat="false" ht="33" hidden="false" customHeight="true" outlineLevel="0" collapsed="false">
      <c r="A9" s="1"/>
      <c r="B9" s="1"/>
      <c r="C9" s="1"/>
      <c r="D9" s="1"/>
      <c r="E9" s="125" t="n">
        <v>0.1</v>
      </c>
      <c r="F9" s="34" t="s">
        <v>24</v>
      </c>
      <c r="G9" s="34"/>
      <c r="H9" s="126" t="n">
        <v>0.15</v>
      </c>
      <c r="I9" s="126" t="n">
        <v>0.25</v>
      </c>
      <c r="J9" s="1"/>
      <c r="K9" s="1"/>
    </row>
    <row r="10" customFormat="false" ht="33" hidden="false" customHeight="true" outlineLevel="0" collapsed="false">
      <c r="A10" s="1"/>
      <c r="B10" s="1"/>
      <c r="C10" s="1"/>
      <c r="D10" s="1"/>
      <c r="E10" s="127" t="n">
        <f aca="false">E7*E9</f>
        <v>52419.9</v>
      </c>
      <c r="F10" s="124" t="s">
        <v>25</v>
      </c>
      <c r="G10" s="124"/>
      <c r="H10" s="128" t="n">
        <f aca="false">H7*H9</f>
        <v>57797.1</v>
      </c>
      <c r="I10" s="128" t="n">
        <f aca="false">I7*I9</f>
        <v>105038.5</v>
      </c>
      <c r="J10" s="1"/>
      <c r="K10" s="1"/>
    </row>
    <row r="11" customFormat="false" ht="13.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customFormat="false" ht="42.6" hidden="false" customHeight="true" outlineLevel="0" collapsed="false">
      <c r="A13" s="1"/>
      <c r="B13" s="1"/>
      <c r="C13" s="1"/>
      <c r="D13" s="1"/>
      <c r="E13" s="129" t="n">
        <f aca="false">IF(ISERROR(I13/J5),"0",I13/J5)</f>
        <v>0.0876351490817985</v>
      </c>
      <c r="F13" s="1"/>
      <c r="G13" s="1"/>
      <c r="H13" s="1"/>
      <c r="I13" s="130" t="n">
        <f aca="false">E10+H10+I10</f>
        <v>215255.5</v>
      </c>
      <c r="J13" s="131"/>
      <c r="K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sheetProtection sheet="true" objects="true" scenarios="true"/>
  <mergeCells count="7">
    <mergeCell ref="D2:I2"/>
    <mergeCell ref="B3:C4"/>
    <mergeCell ref="D3:I3"/>
    <mergeCell ref="B5:C5"/>
    <mergeCell ref="F7:G7"/>
    <mergeCell ref="F9:G9"/>
    <mergeCell ref="F10:G10"/>
  </mergeCells>
  <printOptions headings="false" gridLines="false" gridLinesSet="true" horizontalCentered="tru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LibreOffice/6.1.3.2$Windows_X86_64 LibreOffice_project/86daf60bf00efa86ad547e59e09d6bb77c699acb</Application>
  <Company>NADA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2008-04-22T17:08:07Z</dcterms:created>
  <dc:creator>Les Abrams</dc:creator>
  <dc:description/>
  <dc:language>en-US</dc:language>
  <cp:lastModifiedBy/>
  <cp:lastPrinted>2008-05-15T17:16:52Z</cp:lastPrinted>
  <dcterms:modified xsi:type="dcterms:W3CDTF">2023-10-26T18:47:23Z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NADA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